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5"/>
  </bookViews>
  <sheets>
    <sheet name="титул" sheetId="1" r:id="rId1"/>
    <sheet name="график" sheetId="2" r:id="rId2"/>
    <sheet name="рабочий план" sheetId="3" r:id="rId3"/>
    <sheet name="учебные кабинеты" sheetId="4" r:id="rId4"/>
    <sheet name="практика" sheetId="5" r:id="rId5"/>
    <sheet name="поянительная" sheetId="6" r:id="rId6"/>
    <sheet name="рабочий план на базе 9 кл (2)" sheetId="7" r:id="rId7"/>
  </sheets>
  <definedNames>
    <definedName name="_xlnm.Print_Area" localSheetId="1">'график'!$A$1:$BL$52</definedName>
    <definedName name="_xlnm.Print_Area" localSheetId="2">'рабочий план'!$A$1:$W$120</definedName>
    <definedName name="_xlnm.Print_Area" localSheetId="6">'рабочий план на базе 9 кл (2)'!$A$1:$W$112</definedName>
    <definedName name="_xlnm.Print_Area" localSheetId="0">'титул'!$A$1:$Q$35</definedName>
    <definedName name="_xlnm.Print_Area" localSheetId="3">'учебные кабинеты'!$A$1:$N$38</definedName>
  </definedNames>
  <calcPr fullCalcOnLoad="1" refMode="R1C1"/>
</workbook>
</file>

<file path=xl/sharedStrings.xml><?xml version="1.0" encoding="utf-8"?>
<sst xmlns="http://schemas.openxmlformats.org/spreadsheetml/2006/main" count="588" uniqueCount="370">
  <si>
    <t>Всего</t>
  </si>
  <si>
    <t>Профессиональный цикл</t>
  </si>
  <si>
    <t>Каникулы</t>
  </si>
  <si>
    <t>Физическая культура</t>
  </si>
  <si>
    <t xml:space="preserve">Утверждаю </t>
  </si>
  <si>
    <t xml:space="preserve">УЧЕБНЫЙ ПЛАН </t>
  </si>
  <si>
    <t>Форма обучения - очная</t>
  </si>
  <si>
    <t>1. Сводные данные по бюджету времени (в неделях)</t>
  </si>
  <si>
    <t>Курсы</t>
  </si>
  <si>
    <t>Обучение по дисциплинам и междисциплинарным модулям</t>
  </si>
  <si>
    <t>Промежуточная аттестация</t>
  </si>
  <si>
    <t>I</t>
  </si>
  <si>
    <t>Х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</si>
  <si>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</si>
  <si>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</si>
  <si>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(час)</t>
  </si>
  <si>
    <t xml:space="preserve">максимальная </t>
  </si>
  <si>
    <t>самостоятельная работа</t>
  </si>
  <si>
    <t>обязательная аудиторная</t>
  </si>
  <si>
    <t>всего занятий</t>
  </si>
  <si>
    <t>лаб. и  практ. занятий</t>
  </si>
  <si>
    <t xml:space="preserve">Распределение обязательной нагрузки по курсам и семестрам (час в семестр) </t>
  </si>
  <si>
    <t>1 курс</t>
  </si>
  <si>
    <t>ОП.00</t>
  </si>
  <si>
    <t>Безопасность жизнедеятельности</t>
  </si>
  <si>
    <t>П.00</t>
  </si>
  <si>
    <t>ПМ.01</t>
  </si>
  <si>
    <t>ПМ.00</t>
  </si>
  <si>
    <t>МДК.01.01</t>
  </si>
  <si>
    <t>УП.01</t>
  </si>
  <si>
    <t>ПП.01</t>
  </si>
  <si>
    <t>ПМ.02</t>
  </si>
  <si>
    <t>МДК.02.01</t>
  </si>
  <si>
    <t>УП.02</t>
  </si>
  <si>
    <t>ПП.02</t>
  </si>
  <si>
    <t>Г(И)А</t>
  </si>
  <si>
    <t>Государственная (итоговая) аттестация</t>
  </si>
  <si>
    <t>ВСЕГО</t>
  </si>
  <si>
    <t>дисциплин и МДК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</si>
  <si>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</si>
  <si>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</si>
  <si>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</si>
  <si>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</si>
  <si>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</si>
  <si>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>№</t>
  </si>
  <si>
    <t>Наименование</t>
  </si>
  <si>
    <t>Кабинеты</t>
  </si>
  <si>
    <t>Спортивный комплекс</t>
  </si>
  <si>
    <t>Залы</t>
  </si>
  <si>
    <t>3. Перечень кабинетов, лабораторий, матерских для подготовки</t>
  </si>
  <si>
    <t>2 курс</t>
  </si>
  <si>
    <t>3 курс</t>
  </si>
  <si>
    <t>II</t>
  </si>
  <si>
    <t>III</t>
  </si>
  <si>
    <t xml:space="preserve">1 семестр  </t>
  </si>
  <si>
    <t>2 семестр</t>
  </si>
  <si>
    <t xml:space="preserve">3 семестр </t>
  </si>
  <si>
    <t>4 семестр</t>
  </si>
  <si>
    <t xml:space="preserve">5 семестр </t>
  </si>
  <si>
    <t>Базовые общеобразовательные дисциплины</t>
  </si>
  <si>
    <t>ОБД.00</t>
  </si>
  <si>
    <t>ОБД.01</t>
  </si>
  <si>
    <t>Русский язык</t>
  </si>
  <si>
    <t>ОБД.02</t>
  </si>
  <si>
    <t>ОБД.03</t>
  </si>
  <si>
    <t>Иностранный язык</t>
  </si>
  <si>
    <t>ОБД.04</t>
  </si>
  <si>
    <t>История</t>
  </si>
  <si>
    <t>ОБД.05</t>
  </si>
  <si>
    <t>ОБД.06</t>
  </si>
  <si>
    <t>ОБД.07</t>
  </si>
  <si>
    <t>ОБД.08</t>
  </si>
  <si>
    <t>ОБД.09</t>
  </si>
  <si>
    <t>ОБЖ</t>
  </si>
  <si>
    <t>ОДП.00</t>
  </si>
  <si>
    <t>Профильные общеобразовательные дисциплины</t>
  </si>
  <si>
    <t>ОДП.01</t>
  </si>
  <si>
    <t>Математика</t>
  </si>
  <si>
    <t>ОДП.02</t>
  </si>
  <si>
    <t>ОДП.03</t>
  </si>
  <si>
    <t xml:space="preserve"> </t>
  </si>
  <si>
    <t>контрольных работ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</si>
  <si>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</si>
  <si>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</si>
  <si>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</si>
  <si>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</si>
  <si>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</si>
  <si>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</si>
  <si>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</si>
  <si>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</si>
  <si>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</si>
  <si>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</si>
  <si>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</si>
  <si>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</si>
  <si>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Литература</t>
  </si>
  <si>
    <t>ОП.01</t>
  </si>
  <si>
    <t>ОП.02</t>
  </si>
  <si>
    <t>ОП.03</t>
  </si>
  <si>
    <t>ОП.04</t>
  </si>
  <si>
    <t>ОП.05</t>
  </si>
  <si>
    <t>ОП.06</t>
  </si>
  <si>
    <t>I. Типовой график учебного процесса</t>
  </si>
  <si>
    <t>II. Cводные данные по бюджету  времени</t>
  </si>
  <si>
    <t>курсы</t>
  </si>
  <si>
    <t>промежуточная аттестация</t>
  </si>
  <si>
    <t>всего, нед.</t>
  </si>
  <si>
    <t>ИТОГО</t>
  </si>
  <si>
    <t xml:space="preserve">Обозначения: </t>
  </si>
  <si>
    <t>каникулы</t>
  </si>
  <si>
    <t>учебная практики</t>
  </si>
  <si>
    <t>производственная (преддипломная) практика</t>
  </si>
  <si>
    <t>обучение по циклам дисциплин</t>
  </si>
  <si>
    <t>16 недель</t>
  </si>
  <si>
    <t>23 недели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</si>
  <si>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</si>
  <si>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</si>
  <si>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</si>
  <si>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</si>
  <si>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</si>
  <si>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Психология общения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</si>
  <si>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</si>
  <si>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</si>
  <si>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</si>
  <si>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</si>
  <si>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</si>
  <si>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</si>
  <si>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Учебная практика</t>
  </si>
  <si>
    <t>Производственная практика (по профилю специальности)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</si>
  <si>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</si>
  <si>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</si>
  <si>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</si>
  <si>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</si>
  <si>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6 сесместр</t>
  </si>
  <si>
    <t>Общепрофессиональные дисциплины</t>
  </si>
  <si>
    <t>Экологические основы природопользования</t>
  </si>
  <si>
    <t>Дипломный проект</t>
  </si>
  <si>
    <t>лекций</t>
  </si>
  <si>
    <t>курсовых работ (проектов)</t>
  </si>
  <si>
    <t>Преддипломная практика</t>
  </si>
  <si>
    <t>х</t>
  </si>
  <si>
    <t>Практика по профилю специальности, проводимая непрерывно (концентрированно)</t>
  </si>
  <si>
    <t>Учебна практика, проводимая непрерывно (концентрированно)</t>
  </si>
  <si>
    <t>Практика преддипломная, проводимая непрерывно (концентрированно)</t>
  </si>
  <si>
    <t>Профессиональные модули</t>
  </si>
  <si>
    <t xml:space="preserve">Учебная практика </t>
  </si>
  <si>
    <t xml:space="preserve">Производственная практика (по профилю специальности </t>
  </si>
  <si>
    <t>Государственная итоговая аттестация</t>
  </si>
  <si>
    <t xml:space="preserve">Производственная (преддипломная) практика  </t>
  </si>
  <si>
    <t>по программе базовой подготовки</t>
  </si>
  <si>
    <t>Информатика и ИКТ</t>
  </si>
  <si>
    <t>Мастерские</t>
  </si>
  <si>
    <t>ВСЕГО теоретическое обучение</t>
  </si>
  <si>
    <t xml:space="preserve">Всего </t>
  </si>
  <si>
    <t>ИТОГО (без практики и общеобразовательной подготовки)</t>
  </si>
  <si>
    <t>Экзамены</t>
  </si>
  <si>
    <t xml:space="preserve">Зачеты </t>
  </si>
  <si>
    <t>Дифференцированные зачеты</t>
  </si>
  <si>
    <t xml:space="preserve">Контрольные работы </t>
  </si>
  <si>
    <t>Курсовые работы (проекты)</t>
  </si>
  <si>
    <t>Обществознание (вкючая экономику и право)</t>
  </si>
  <si>
    <t>География</t>
  </si>
  <si>
    <t>Естествознание</t>
  </si>
  <si>
    <t>Искусство (МХК)</t>
  </si>
  <si>
    <t>21 недель</t>
  </si>
  <si>
    <t>14 недель</t>
  </si>
  <si>
    <t>Информационные ресурсы</t>
  </si>
  <si>
    <t>История отечественной культуры</t>
  </si>
  <si>
    <t>Русский язык и культура речи</t>
  </si>
  <si>
    <t>Народное художественное творчество</t>
  </si>
  <si>
    <t>Организация социально-культурной деятельности</t>
  </si>
  <si>
    <t xml:space="preserve">Организация культурно-досуговой деятельности </t>
  </si>
  <si>
    <t>Основы культурно-досуговой деятельности</t>
  </si>
  <si>
    <t>МДК.02.02</t>
  </si>
  <si>
    <t>МДК.02.03</t>
  </si>
  <si>
    <t>Правовое обеспечение профессиональной деятельности</t>
  </si>
  <si>
    <t>ОГСЭ.05</t>
  </si>
  <si>
    <t>ПДП.00</t>
  </si>
  <si>
    <t>3нед</t>
  </si>
  <si>
    <t xml:space="preserve">ГИА.03 </t>
  </si>
  <si>
    <t>Государственый экзамен</t>
  </si>
  <si>
    <t>3,4,5,6</t>
  </si>
  <si>
    <t>курсовой проект (работа)</t>
  </si>
  <si>
    <t>гуманитарных и социально-экономических дисциплин</t>
  </si>
  <si>
    <t>иностранного языка</t>
  </si>
  <si>
    <t>общепрофессиональных дисциплин</t>
  </si>
  <si>
    <t>для занятий по междисциплинарному курсу Организация социально-культурной деятельности</t>
  </si>
  <si>
    <t>для занятий по междисциплинарным курсам профессионального модуля Организационно-творческая деятельность по виду Организация социально-культурная деятельность</t>
  </si>
  <si>
    <t>информатики</t>
  </si>
  <si>
    <t>технических средств</t>
  </si>
  <si>
    <t>по изготовлению реквизвита</t>
  </si>
  <si>
    <t>Учебные классы</t>
  </si>
  <si>
    <t>для индивидуальных занятий</t>
  </si>
  <si>
    <t>для групповых теоретических занятий</t>
  </si>
  <si>
    <t>для групповых практических занятий</t>
  </si>
  <si>
    <t>театрально-концертный (актовый) зал</t>
  </si>
  <si>
    <t>Профессиональный модуль, в рамках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</si>
  <si>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</si>
  <si>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</si>
  <si>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</si>
  <si>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</t>
  </si>
  <si>
    <t>Длительность в неделях</t>
  </si>
  <si>
    <t>учебная практика (производственное обучение)</t>
  </si>
  <si>
    <t>концентрированно</t>
  </si>
  <si>
    <t>производственная практика</t>
  </si>
  <si>
    <t xml:space="preserve">ИТОГО </t>
  </si>
  <si>
    <t xml:space="preserve">ВСЕГО </t>
  </si>
  <si>
    <t>Организационно-управленческая деятельность</t>
  </si>
  <si>
    <t xml:space="preserve">учебная практика </t>
  </si>
  <si>
    <t>Формы  промежуточной  аттестации , распределение по семестрам</t>
  </si>
  <si>
    <t xml:space="preserve">Квалификация:Организатор социально-культурной деятельности </t>
  </si>
  <si>
    <t xml:space="preserve">Сценарно-режиссерские основы культурно-досуговой деятельности </t>
  </si>
  <si>
    <t xml:space="preserve">Оформление культурно-досуговых программ </t>
  </si>
  <si>
    <r>
      <t>3 недели</t>
    </r>
    <r>
      <rPr>
        <b/>
        <sz val="10"/>
        <rFont val="Times New Roman"/>
        <family val="1"/>
      </rPr>
      <t xml:space="preserve"> практика</t>
    </r>
  </si>
  <si>
    <t xml:space="preserve">2 недели  практика </t>
  </si>
  <si>
    <t>1 нед</t>
  </si>
  <si>
    <t>1нед</t>
  </si>
  <si>
    <t>Производственная (преддипломная) практика</t>
  </si>
  <si>
    <t>библиотека</t>
  </si>
  <si>
    <t>читальный зал с выходом в Интернет</t>
  </si>
  <si>
    <t>спортивный зал</t>
  </si>
  <si>
    <t>стрелковый тир</t>
  </si>
  <si>
    <t xml:space="preserve">открытый стадион широкого профиля с элементами полосы препятствий </t>
  </si>
  <si>
    <t xml:space="preserve">Основы экономики социально-культурной деятельности </t>
  </si>
  <si>
    <t>Социально культурная деятельность</t>
  </si>
  <si>
    <t xml:space="preserve">Теория и методика культурно-досуговой деятельности </t>
  </si>
  <si>
    <t>Органиазция работы с детьми и подростками</t>
  </si>
  <si>
    <t>Игровые технологии</t>
  </si>
  <si>
    <t>Речевая культура</t>
  </si>
  <si>
    <t>Сценарная подготовка культурно-досуговых программ</t>
  </si>
  <si>
    <t>Основы режиссуры культурно-досуговых программ</t>
  </si>
  <si>
    <t>Вокальное мастерство</t>
  </si>
  <si>
    <t>Художественное оформление культурно-досуговых мероприятий</t>
  </si>
  <si>
    <t>Музыкальное оформление культурно-досудовых мероприятий</t>
  </si>
  <si>
    <t>Хореографическая пластика</t>
  </si>
  <si>
    <t>Техническое обеспечение культурно-досуговых мероприятий</t>
  </si>
  <si>
    <t>Этнохореография</t>
  </si>
  <si>
    <t>Индивидуальные занятия</t>
  </si>
  <si>
    <t xml:space="preserve">Организационно- творческая  деятельность </t>
  </si>
  <si>
    <t xml:space="preserve">Фольклорное творчество </t>
  </si>
  <si>
    <t>Управление персоналом</t>
  </si>
  <si>
    <t>Методика работы с творческим коллективом</t>
  </si>
  <si>
    <t>ОП.07</t>
  </si>
  <si>
    <t>Основы этнографии</t>
  </si>
  <si>
    <t>3 нед</t>
  </si>
  <si>
    <t>6*</t>
  </si>
  <si>
    <t>ОГСЭ.06</t>
  </si>
  <si>
    <t>по программе подготовке специалистов среднего звена</t>
  </si>
  <si>
    <t>(Организация социально-культурной деятельности) по программе базовой подготовки</t>
  </si>
  <si>
    <t>51.02.02 Социально-культурная деятельность  (по видам) (Организация культурно-досуговой деятельности)</t>
  </si>
  <si>
    <t>2.1 План учебного процесса по программе подготовке специалистов среднего звена   51.02.02 Социально-культурная деятельность (по видам) (Организация культурно-досуговой деятельности)</t>
  </si>
  <si>
    <t>Программа базовой  подготовки специальность 51.02.02 Социально-культурная деятельность (по видам) (Организация социально-культурной деятельности)</t>
  </si>
  <si>
    <t xml:space="preserve">Подготовка выпускной квалификационной работы </t>
  </si>
  <si>
    <t xml:space="preserve">Защита выпускной квалификационной работы </t>
  </si>
  <si>
    <t xml:space="preserve">Государственный экзамен </t>
  </si>
  <si>
    <r>
      <rPr>
        <b/>
        <sz val="16"/>
        <rFont val="Times New Roman"/>
        <family val="1"/>
      </rPr>
      <t>Консультации</t>
    </r>
    <r>
      <rPr>
        <sz val="16"/>
        <rFont val="Times New Roman"/>
        <family val="1"/>
      </rPr>
      <t xml:space="preserve"> на учебную группу по 100 часов в год (всего -300 часов)                                                                 </t>
    </r>
  </si>
  <si>
    <t>Всего учебная  и производственная практика</t>
  </si>
  <si>
    <t xml:space="preserve">по   программе подготовке специалистов среднего звена 51.02.02 Социально-культурная деятельность (по видам) </t>
  </si>
  <si>
    <t>4. Практика по по программе подготовке специалистов среднего звена  51.02.02 Социально-культурная деятельность (по видам) (Организация социально-культурной деятельности) по программе базовой подготовки</t>
  </si>
  <si>
    <t xml:space="preserve">краевого государственного бюджетного профессионального образовательного учреждения </t>
  </si>
  <si>
    <t>Государственная  итоговая аттестация</t>
  </si>
  <si>
    <t>Народное художественное творчество малочисленных народов Эвенкии</t>
  </si>
  <si>
    <t>"Эвенкийский многопрофильный техникум"</t>
  </si>
  <si>
    <t xml:space="preserve"> "Эвенкийский многопрофильный техникум"</t>
  </si>
  <si>
    <t>Распределение обязательной нагрузки по курсам и семестрам (час в семестр)</t>
  </si>
  <si>
    <t>ОГСЭ.07</t>
  </si>
  <si>
    <t>Эвенкийский язык (вар)</t>
  </si>
  <si>
    <t>Правовое обеспечение профессиональной деятельности (вар)</t>
  </si>
  <si>
    <t>Психология общения (вар)</t>
  </si>
  <si>
    <t xml:space="preserve">1 семестр </t>
  </si>
  <si>
    <t>стандарт</t>
  </si>
  <si>
    <t>Основы этнохореографии (вар)</t>
  </si>
  <si>
    <t>Библиотечное дело (вар)</t>
  </si>
  <si>
    <t>вариатив</t>
  </si>
  <si>
    <t>15 недель</t>
  </si>
  <si>
    <t xml:space="preserve">1 недели  практика </t>
  </si>
  <si>
    <t>Недельная нагрузка</t>
  </si>
  <si>
    <t>2 недель практики</t>
  </si>
  <si>
    <t>4*</t>
  </si>
  <si>
    <r>
      <t>2 недели</t>
    </r>
    <r>
      <rPr>
        <b/>
        <sz val="10"/>
        <color indexed="8"/>
        <rFont val="Times New Roman"/>
        <family val="1"/>
      </rPr>
      <t xml:space="preserve"> практика</t>
    </r>
  </si>
  <si>
    <r>
      <rPr>
        <b/>
        <sz val="16"/>
        <color indexed="8"/>
        <rFont val="Times New Roman"/>
        <family val="1"/>
      </rPr>
      <t>Консультации</t>
    </r>
    <r>
      <rPr>
        <sz val="16"/>
        <color indexed="8"/>
        <rFont val="Times New Roman"/>
        <family val="1"/>
      </rPr>
      <t xml:space="preserve"> 4 часа на одного обучающегося на каждый учебный год                                                               </t>
    </r>
  </si>
  <si>
    <t>Информатика</t>
  </si>
  <si>
    <t>Обществознание (вкл.экономику м право)</t>
  </si>
  <si>
    <t xml:space="preserve">География </t>
  </si>
  <si>
    <t>Экология</t>
  </si>
  <si>
    <t xml:space="preserve"> Базовые общеобразовательные дисциплины</t>
  </si>
  <si>
    <t>ОУД. 02</t>
  </si>
  <si>
    <t>ОУД. 03</t>
  </si>
  <si>
    <t>ОУД. 04</t>
  </si>
  <si>
    <t>ОУД. 05</t>
  </si>
  <si>
    <t>ОУД. 06</t>
  </si>
  <si>
    <t>ОУД. 07</t>
  </si>
  <si>
    <t>ОУД. 08</t>
  </si>
  <si>
    <t>ОУД. 09</t>
  </si>
  <si>
    <t>ОУД. 10</t>
  </si>
  <si>
    <t>ОУД. 11</t>
  </si>
  <si>
    <t>ОУД. 12</t>
  </si>
  <si>
    <t xml:space="preserve">2 семестр </t>
  </si>
  <si>
    <t>17 недель</t>
  </si>
  <si>
    <t>22 недели</t>
  </si>
  <si>
    <t>Народное художественное творчество народов Севера (вар)</t>
  </si>
  <si>
    <t>5,6</t>
  </si>
  <si>
    <t>5</t>
  </si>
  <si>
    <t>физра вариава 28 часов</t>
  </si>
  <si>
    <t xml:space="preserve"> Руский язык</t>
  </si>
  <si>
    <t xml:space="preserve"> Литература</t>
  </si>
  <si>
    <t>ОУД.01.</t>
  </si>
  <si>
    <t>ОУД. 13</t>
  </si>
  <si>
    <t>Астрономия</t>
  </si>
  <si>
    <t>Мировая художественная культура (МХК)</t>
  </si>
  <si>
    <t>Нормативный срок обучения - 2 года  10 месяцев</t>
  </si>
  <si>
    <t>на базе основного  общего образования</t>
  </si>
  <si>
    <t xml:space="preserve">2 курс </t>
  </si>
  <si>
    <t xml:space="preserve">И.о. директора КГБПОУ </t>
  </si>
  <si>
    <t>_______________Л.В. Паникаровская</t>
  </si>
  <si>
    <t>"29"  августа 2018г.</t>
  </si>
  <si>
    <t>приказ №46/1 от 29.08.18</t>
  </si>
  <si>
    <t>У</t>
  </si>
  <si>
    <t>Э</t>
  </si>
  <si>
    <t>К</t>
  </si>
  <si>
    <t>А</t>
  </si>
  <si>
    <t>3    7</t>
  </si>
  <si>
    <t>10  14</t>
  </si>
  <si>
    <t>17 21</t>
  </si>
  <si>
    <t>24 28</t>
  </si>
  <si>
    <t>1    5</t>
  </si>
  <si>
    <t>8   12</t>
  </si>
  <si>
    <t>15 19</t>
  </si>
  <si>
    <t>22  25</t>
  </si>
  <si>
    <t>29  2</t>
  </si>
  <si>
    <t>5      9</t>
  </si>
  <si>
    <t>12 16</t>
  </si>
  <si>
    <t>19 23</t>
  </si>
  <si>
    <t>26 30</t>
  </si>
  <si>
    <t>3   7</t>
  </si>
  <si>
    <t xml:space="preserve">10 14 </t>
  </si>
  <si>
    <t xml:space="preserve">31  4  </t>
  </si>
  <si>
    <t>7  11</t>
  </si>
  <si>
    <t>14  18</t>
  </si>
  <si>
    <t>21  25</t>
  </si>
  <si>
    <t xml:space="preserve">28   1  </t>
  </si>
  <si>
    <t>4           8</t>
  </si>
  <si>
    <t>11 15</t>
  </si>
  <si>
    <t>18 22</t>
  </si>
  <si>
    <t>25  1</t>
  </si>
  <si>
    <t>4      8</t>
  </si>
  <si>
    <t>25 29</t>
  </si>
  <si>
    <t>1   5</t>
  </si>
  <si>
    <t>8    12</t>
  </si>
  <si>
    <t>22 26</t>
  </si>
  <si>
    <t>29  3</t>
  </si>
  <si>
    <t>6   10</t>
  </si>
  <si>
    <t>13   17</t>
  </si>
  <si>
    <t>20   24</t>
  </si>
  <si>
    <t>27  31</t>
  </si>
  <si>
    <t>3     7</t>
  </si>
  <si>
    <t>10   14</t>
  </si>
  <si>
    <t>17   21</t>
  </si>
  <si>
    <t>24    28</t>
  </si>
  <si>
    <t>8  12</t>
  </si>
  <si>
    <t>15    19</t>
  </si>
  <si>
    <t>22    26</t>
  </si>
  <si>
    <t>29   2</t>
  </si>
  <si>
    <t>5    9</t>
  </si>
  <si>
    <t>12    16</t>
  </si>
  <si>
    <t>19    23</t>
  </si>
  <si>
    <t>26    30</t>
  </si>
  <si>
    <t>С</t>
  </si>
  <si>
    <t>у</t>
  </si>
  <si>
    <t>производственная практика по профилю специальности</t>
  </si>
  <si>
    <t xml:space="preserve">                                                         Поянительная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Рабочий учебный план разработан в соответствии с Федеральным государственным образовательным стандартом среднего профессионального образования, утвержденным приказом Министерства образования и науки Российской Федерации от 27 октября  2014 года № 1356, зарегистрированного Министерством юстиции РФ 24 ноября 2014 г., рег. N 34892). по специальности 51.02.02  Социально-культурная деятельность (по видам). 
2. Рабочий учебный план составлен с учетом потребностей регионального рынка труда. Объем времени, отведенный на вариативную часть циклов ППССЗ - 1080 часов максимальной нагрузки/720 часа обязательной нагрузки, использован для увеличения объема времени, отведенного на профессиональные модули для их более качественного и углубленного изучения: ПМ 02. Организационно- творческая деятельность  - увеличен на 510 часов/340 часов.  В  связи с запросом работодателей на дополнительные результаты освоения ОПОП, не предусмотренные ФГОС, особенностью территории, введены дополнительные учебные дисциплины в циклы: ОГСЭ: Эвенкийский язык – 123 час./81 часов, Правовое обеспечение в профессиональной деятельности  – 67 часов/45 часа, Психология общения - 72 час./ 48 час. ОГСЭ увеличено на 262час./202час.;  цикл ОП – введены учебные дисциплины - Народное художественное творчество народов Севера  -91 час.61 час., Основы этнохореографии -79 час./54 час.,Библитотечное дело  – 93 час./63 час., цикл ОП увеличен на 263 час/178 час.,                                                                                                                                                     3. Обязательная часть общепрофессионального учебного цикла ППССЗ предусматривает изучение дисциплины «Безопасность жизнедеятельности», в количестве 68 часов, из них на освоение основ военной службы отводится 48 часов (70 процентов).
4.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программы подготовки специалистов среднего звена.
5. Максимальный объем аудиторной учебной нагрузки составляет 36 академических часов в неделю.
6. Общая продолжительность каникул составляет 23 недели.
7. Консультации для обучающихся очной формы получения образования предусматриваются образовательной организацией из расчета 4 часа на одного обучающегося на каждый учебный год. Формы проведения консультаций (групповые, индивидуальные, письменные, устные).
8. Учебная практика и производственная практика проводятся при освоении обучающимися профессиональных компетенций в рамках профессиональных модулей и могут реализовываться как концентрированно в несколько периодов, так и рассредоточено, чередуясь с теоретическими занятиями в рамках профессиональных модулей. Производственная практика проводится в организациях, направление деятельности которых соответствует профилю подготовки обучающихся. 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организаций. 
9. Оценка качества освоения ППССЗ включает текущий контроль успеваемости, промежуточную и государственную итоговую аттестацию обучающихся. Оценка качества подготовки обучающихся и выпускников осуществляется в двух основных направлениях: оценка уровня освоения дисциплин; оценка компетенций обучающихся. Все дисциплины рабочего учебного плана имеют завершающую форму контроля (экзамен, зачет, дифференцированный зачет). По окончании профессиональных модулей предусмотрены квалификационные экзамены. 
10. Практикоориентированность ППССЗ составляет 60 %.
11. В период обучения на 2 курсе в период летних каникул с юношами проводятся учебные сборы.
12. Государственная итоговая аттестация включает защиту выпускной квалификационной работы (дипломной работы, дипломного проекта), на ГИА отведено 3 недели (на подготовку ВКР- 2 недели, на защиту ВКР-1 недели). Согласовано:
Председатели предметно-цикловых комиссий:
Алдиева Т.И. _______________________
Ильина Е.Г. _________________________                                   Заместитель директора по УПР:        Пахомова Л.В. _________________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</si>
</sst>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#,##0_ ;\-#,##0\ "/>
    <numFmt numFmtId="186" formatCode="[$€-2]\ ###,000_);[Red]\([$€-2]\ ###,000\)"/>
  </numFmts>
  <fonts count="9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color indexed="10"/>
      <name val="Arial Cyr"/>
      <family val="0"/>
    </font>
    <font>
      <sz val="16"/>
      <color indexed="10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6"/>
      <color indexed="8"/>
      <name val="Arial Cyr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b/>
      <i/>
      <sz val="16"/>
      <color indexed="8"/>
      <name val="Times New Roman"/>
      <family val="1"/>
    </font>
    <font>
      <sz val="13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 Cyr"/>
      <family val="0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6"/>
      <color theme="1"/>
      <name val="Times New Roman"/>
      <family val="1"/>
    </font>
    <font>
      <b/>
      <sz val="10"/>
      <color theme="1"/>
      <name val="Arial Cyr"/>
      <family val="0"/>
    </font>
    <font>
      <sz val="16"/>
      <color theme="1"/>
      <name val="Times New Roman"/>
      <family val="1"/>
    </font>
    <font>
      <sz val="16"/>
      <color theme="1"/>
      <name val="Arial Cyr"/>
      <family val="0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b/>
      <i/>
      <sz val="16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Arial Cyr"/>
      <family val="0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125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5" applyFont="1">
      <alignment/>
      <protection/>
    </xf>
    <xf numFmtId="0" fontId="0" fillId="0" borderId="0" xfId="55">
      <alignment/>
      <protection/>
    </xf>
    <xf numFmtId="0" fontId="15" fillId="0" borderId="0" xfId="54" applyFont="1">
      <alignment/>
      <protection/>
    </xf>
    <xf numFmtId="0" fontId="0" fillId="0" borderId="0" xfId="54">
      <alignment/>
      <protection/>
    </xf>
    <xf numFmtId="0" fontId="15" fillId="0" borderId="0" xfId="54" applyFont="1" applyAlignment="1">
      <alignment horizontal="left" vertical="top" wrapText="1"/>
      <protection/>
    </xf>
    <xf numFmtId="0" fontId="15" fillId="0" borderId="0" xfId="54" applyFont="1" applyBorder="1">
      <alignment/>
      <protection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3" xfId="54" applyFont="1" applyBorder="1" applyAlignment="1">
      <alignment horizontal="center"/>
      <protection/>
    </xf>
    <xf numFmtId="0" fontId="15" fillId="0" borderId="0" xfId="54" applyFont="1" applyBorder="1" applyAlignment="1">
      <alignment horizontal="left" vertical="top" wrapText="1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9" fillId="0" borderId="0" xfId="54" applyFont="1">
      <alignment/>
      <protection/>
    </xf>
    <xf numFmtId="0" fontId="29" fillId="0" borderId="0" xfId="54" applyFont="1" applyFill="1">
      <alignment/>
      <protection/>
    </xf>
    <xf numFmtId="0" fontId="0" fillId="0" borderId="0" xfId="54" applyFont="1">
      <alignment/>
      <protection/>
    </xf>
    <xf numFmtId="0" fontId="21" fillId="0" borderId="0" xfId="54" applyFont="1">
      <alignment/>
      <protection/>
    </xf>
    <xf numFmtId="0" fontId="0" fillId="0" borderId="15" xfId="54" applyFont="1" applyBorder="1">
      <alignment/>
      <protection/>
    </xf>
    <xf numFmtId="0" fontId="10" fillId="5" borderId="0" xfId="0" applyFont="1" applyFill="1" applyAlignment="1">
      <alignment/>
    </xf>
    <xf numFmtId="0" fontId="0" fillId="0" borderId="0" xfId="54" applyFill="1">
      <alignment/>
      <protection/>
    </xf>
    <xf numFmtId="0" fontId="15" fillId="0" borderId="0" xfId="54" applyFont="1" applyFill="1" applyBorder="1">
      <alignment/>
      <protection/>
    </xf>
    <xf numFmtId="0" fontId="15" fillId="0" borderId="0" xfId="54" applyFont="1" applyFill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1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vertical="center" wrapText="1"/>
      <protection/>
    </xf>
    <xf numFmtId="0" fontId="12" fillId="0" borderId="0" xfId="55" applyFont="1" applyBorder="1" applyAlignment="1">
      <alignment/>
      <protection/>
    </xf>
    <xf numFmtId="0" fontId="12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vertical="justify" wrapText="1"/>
      <protection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3" fillId="0" borderId="13" xfId="0" applyFont="1" applyBorder="1" applyAlignment="1">
      <alignment horizontal="center" textRotation="90"/>
    </xf>
    <xf numFmtId="0" fontId="0" fillId="0" borderId="13" xfId="55" applyBorder="1">
      <alignment/>
      <protection/>
    </xf>
    <xf numFmtId="0" fontId="23" fillId="0" borderId="13" xfId="0" applyFont="1" applyBorder="1" applyAlignment="1">
      <alignment horizontal="center" vertical="center" textRotation="90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54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22" fillId="0" borderId="0" xfId="54" applyFont="1" applyFill="1" applyBorder="1">
      <alignment/>
      <protection/>
    </xf>
    <xf numFmtId="0" fontId="29" fillId="0" borderId="0" xfId="54" applyFont="1" applyBorder="1">
      <alignment/>
      <protection/>
    </xf>
    <xf numFmtId="0" fontId="25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8" fillId="0" borderId="0" xfId="55" applyFont="1" applyBorder="1">
      <alignment/>
      <protection/>
    </xf>
    <xf numFmtId="0" fontId="0" fillId="0" borderId="15" xfId="54" applyFont="1" applyFill="1" applyBorder="1">
      <alignment/>
      <protection/>
    </xf>
    <xf numFmtId="0" fontId="22" fillId="0" borderId="0" xfId="54" applyFont="1" applyFill="1">
      <alignment/>
      <protection/>
    </xf>
    <xf numFmtId="0" fontId="21" fillId="0" borderId="2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8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12" fillId="0" borderId="3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15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5" fillId="0" borderId="3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33" xfId="0" applyFont="1" applyBorder="1" applyAlignment="1">
      <alignment/>
    </xf>
    <xf numFmtId="0" fontId="0" fillId="32" borderId="0" xfId="54" applyFill="1">
      <alignment/>
      <protection/>
    </xf>
    <xf numFmtId="0" fontId="10" fillId="0" borderId="34" xfId="54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center"/>
      <protection/>
    </xf>
    <xf numFmtId="0" fontId="12" fillId="0" borderId="35" xfId="54" applyFont="1" applyFill="1" applyBorder="1" applyAlignment="1">
      <alignment horizontal="center"/>
      <protection/>
    </xf>
    <xf numFmtId="0" fontId="12" fillId="0" borderId="36" xfId="54" applyFont="1" applyFill="1" applyBorder="1" applyAlignment="1">
      <alignment horizontal="center"/>
      <protection/>
    </xf>
    <xf numFmtId="0" fontId="12" fillId="0" borderId="37" xfId="54" applyFont="1" applyFill="1" applyBorder="1" applyAlignment="1">
      <alignment horizontal="center"/>
      <protection/>
    </xf>
    <xf numFmtId="0" fontId="12" fillId="0" borderId="26" xfId="54" applyFont="1" applyFill="1" applyBorder="1" applyAlignment="1">
      <alignment horizontal="center"/>
      <protection/>
    </xf>
    <xf numFmtId="0" fontId="12" fillId="0" borderId="32" xfId="54" applyFont="1" applyFill="1" applyBorder="1" applyAlignment="1">
      <alignment horizontal="center"/>
      <protection/>
    </xf>
    <xf numFmtId="0" fontId="12" fillId="0" borderId="27" xfId="54" applyFont="1" applyFill="1" applyBorder="1" applyAlignment="1">
      <alignment horizontal="center"/>
      <protection/>
    </xf>
    <xf numFmtId="0" fontId="16" fillId="0" borderId="18" xfId="54" applyFont="1" applyFill="1" applyBorder="1" applyAlignment="1">
      <alignment horizontal="center" textRotation="90"/>
      <protection/>
    </xf>
    <xf numFmtId="0" fontId="16" fillId="0" borderId="38" xfId="54" applyFont="1" applyFill="1" applyBorder="1" applyAlignment="1">
      <alignment horizontal="center" textRotation="90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6" fillId="33" borderId="39" xfId="54" applyFont="1" applyFill="1" applyBorder="1" applyAlignment="1">
      <alignment horizontal="left" vertical="center"/>
      <protection/>
    </xf>
    <xf numFmtId="0" fontId="13" fillId="33" borderId="40" xfId="54" applyFont="1" applyFill="1" applyBorder="1" applyAlignment="1">
      <alignment horizontal="left" vertical="center" wrapText="1"/>
      <protection/>
    </xf>
    <xf numFmtId="0" fontId="13" fillId="33" borderId="41" xfId="54" applyFont="1" applyFill="1" applyBorder="1" applyAlignment="1">
      <alignment horizontal="center" vertical="center" wrapText="1"/>
      <protection/>
    </xf>
    <xf numFmtId="0" fontId="13" fillId="33" borderId="28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6" fillId="33" borderId="41" xfId="54" applyNumberFormat="1" applyFont="1" applyFill="1" applyBorder="1" applyAlignment="1">
      <alignment horizontal="center" vertical="center"/>
      <protection/>
    </xf>
    <xf numFmtId="0" fontId="16" fillId="33" borderId="28" xfId="54" applyNumberFormat="1" applyFont="1" applyFill="1" applyBorder="1" applyAlignment="1">
      <alignment horizontal="center" vertical="center"/>
      <protection/>
    </xf>
    <xf numFmtId="0" fontId="16" fillId="33" borderId="29" xfId="54" applyNumberFormat="1" applyFont="1" applyFill="1" applyBorder="1" applyAlignment="1">
      <alignment horizontal="center" vertical="center"/>
      <protection/>
    </xf>
    <xf numFmtId="0" fontId="16" fillId="33" borderId="14" xfId="54" applyNumberFormat="1" applyFont="1" applyFill="1" applyBorder="1" applyAlignment="1">
      <alignment horizontal="center" vertical="center"/>
      <protection/>
    </xf>
    <xf numFmtId="0" fontId="15" fillId="33" borderId="14" xfId="54" applyNumberFormat="1" applyFont="1" applyFill="1" applyBorder="1" applyAlignment="1">
      <alignment horizontal="center" vertical="center"/>
      <protection/>
    </xf>
    <xf numFmtId="49" fontId="27" fillId="0" borderId="42" xfId="54" applyNumberFormat="1" applyFont="1" applyFill="1" applyBorder="1" applyAlignment="1">
      <alignment horizontal="left" vertical="center" wrapText="1"/>
      <protection/>
    </xf>
    <xf numFmtId="0" fontId="27" fillId="0" borderId="43" xfId="54" applyFont="1" applyFill="1" applyBorder="1" applyAlignment="1">
      <alignment horizontal="left" vertical="top" wrapText="1"/>
      <protection/>
    </xf>
    <xf numFmtId="0" fontId="27" fillId="0" borderId="10" xfId="54" applyFont="1" applyFill="1" applyBorder="1" applyAlignment="1">
      <alignment horizontal="center" vertical="top" wrapText="1"/>
      <protection/>
    </xf>
    <xf numFmtId="0" fontId="27" fillId="0" borderId="11" xfId="54" applyFont="1" applyFill="1" applyBorder="1" applyAlignment="1">
      <alignment horizontal="center" vertical="top" wrapText="1"/>
      <protection/>
    </xf>
    <xf numFmtId="0" fontId="27" fillId="0" borderId="12" xfId="54" applyFont="1" applyFill="1" applyBorder="1" applyAlignment="1">
      <alignment horizontal="center"/>
      <protection/>
    </xf>
    <xf numFmtId="0" fontId="27" fillId="0" borderId="10" xfId="54" applyNumberFormat="1" applyFont="1" applyFill="1" applyBorder="1" applyAlignment="1">
      <alignment horizontal="center" vertical="center"/>
      <protection/>
    </xf>
    <xf numFmtId="0" fontId="27" fillId="0" borderId="11" xfId="54" applyNumberFormat="1" applyFont="1" applyFill="1" applyBorder="1" applyAlignment="1">
      <alignment horizontal="center" vertical="center"/>
      <protection/>
    </xf>
    <xf numFmtId="0" fontId="27" fillId="0" borderId="44" xfId="54" applyNumberFormat="1" applyFont="1" applyFill="1" applyBorder="1" applyAlignment="1">
      <alignment horizontal="center" vertical="center"/>
      <protection/>
    </xf>
    <xf numFmtId="0" fontId="27" fillId="0" borderId="12" xfId="54" applyNumberFormat="1" applyFont="1" applyFill="1" applyBorder="1" applyAlignment="1">
      <alignment horizontal="center" vertical="center"/>
      <protection/>
    </xf>
    <xf numFmtId="0" fontId="4" fillId="0" borderId="11" xfId="54" applyNumberFormat="1" applyFont="1" applyFill="1" applyBorder="1" applyAlignment="1">
      <alignment horizontal="center" vertical="center"/>
      <protection/>
    </xf>
    <xf numFmtId="0" fontId="4" fillId="0" borderId="12" xfId="54" applyNumberFormat="1" applyFont="1" applyFill="1" applyBorder="1" applyAlignment="1">
      <alignment horizontal="center" vertical="center"/>
      <protection/>
    </xf>
    <xf numFmtId="0" fontId="4" fillId="0" borderId="10" xfId="54" applyNumberFormat="1" applyFont="1" applyFill="1" applyBorder="1" applyAlignment="1">
      <alignment horizontal="center" vertical="center"/>
      <protection/>
    </xf>
    <xf numFmtId="49" fontId="27" fillId="0" borderId="45" xfId="54" applyNumberFormat="1" applyFont="1" applyFill="1" applyBorder="1" applyAlignment="1">
      <alignment horizontal="left" vertical="center" wrapText="1"/>
      <protection/>
    </xf>
    <xf numFmtId="0" fontId="27" fillId="0" borderId="46" xfId="54" applyFont="1" applyFill="1" applyBorder="1" applyAlignment="1">
      <alignment horizontal="left" vertical="top" wrapText="1"/>
      <protection/>
    </xf>
    <xf numFmtId="0" fontId="27" fillId="0" borderId="16" xfId="54" applyFont="1" applyFill="1" applyBorder="1" applyAlignment="1">
      <alignment horizontal="center" vertical="top" wrapText="1"/>
      <protection/>
    </xf>
    <xf numFmtId="0" fontId="27" fillId="0" borderId="13" xfId="54" applyFont="1" applyFill="1" applyBorder="1" applyAlignment="1">
      <alignment horizontal="center" vertical="top" wrapText="1"/>
      <protection/>
    </xf>
    <xf numFmtId="0" fontId="27" fillId="0" borderId="34" xfId="54" applyFont="1" applyFill="1" applyBorder="1" applyAlignment="1">
      <alignment horizontal="center"/>
      <protection/>
    </xf>
    <xf numFmtId="0" fontId="27" fillId="0" borderId="16" xfId="54" applyNumberFormat="1" applyFont="1" applyFill="1" applyBorder="1" applyAlignment="1">
      <alignment horizontal="center" vertical="center"/>
      <protection/>
    </xf>
    <xf numFmtId="0" fontId="27" fillId="0" borderId="13" xfId="54" applyNumberFormat="1" applyFont="1" applyFill="1" applyBorder="1" applyAlignment="1">
      <alignment horizontal="center" vertical="center"/>
      <protection/>
    </xf>
    <xf numFmtId="0" fontId="27" fillId="0" borderId="47" xfId="54" applyNumberFormat="1" applyFont="1" applyFill="1" applyBorder="1" applyAlignment="1">
      <alignment horizontal="center" vertical="center"/>
      <protection/>
    </xf>
    <xf numFmtId="0" fontId="27" fillId="0" borderId="34" xfId="54" applyNumberFormat="1" applyFont="1" applyFill="1" applyBorder="1" applyAlignment="1">
      <alignment horizontal="center" vertical="center"/>
      <protection/>
    </xf>
    <xf numFmtId="0" fontId="4" fillId="0" borderId="13" xfId="54" applyNumberFormat="1" applyFont="1" applyFill="1" applyBorder="1" applyAlignment="1">
      <alignment horizontal="center" vertical="center"/>
      <protection/>
    </xf>
    <xf numFmtId="0" fontId="4" fillId="0" borderId="34" xfId="54" applyNumberFormat="1" applyFont="1" applyFill="1" applyBorder="1" applyAlignment="1">
      <alignment horizontal="center" vertical="center"/>
      <protection/>
    </xf>
    <xf numFmtId="0" fontId="4" fillId="0" borderId="16" xfId="54" applyNumberFormat="1" applyFont="1" applyFill="1" applyBorder="1" applyAlignment="1">
      <alignment horizontal="center" vertical="center"/>
      <protection/>
    </xf>
    <xf numFmtId="49" fontId="27" fillId="0" borderId="48" xfId="54" applyNumberFormat="1" applyFont="1" applyFill="1" applyBorder="1" applyAlignment="1">
      <alignment horizontal="left" vertical="center" wrapText="1"/>
      <protection/>
    </xf>
    <xf numFmtId="0" fontId="27" fillId="0" borderId="49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top" wrapText="1"/>
      <protection/>
    </xf>
    <xf numFmtId="0" fontId="27" fillId="0" borderId="18" xfId="54" applyFont="1" applyFill="1" applyBorder="1" applyAlignment="1">
      <alignment horizontal="center" vertical="top" wrapText="1"/>
      <protection/>
    </xf>
    <xf numFmtId="0" fontId="27" fillId="0" borderId="19" xfId="54" applyFont="1" applyFill="1" applyBorder="1" applyAlignment="1">
      <alignment horizontal="center"/>
      <protection/>
    </xf>
    <xf numFmtId="0" fontId="27" fillId="0" borderId="17" xfId="54" applyNumberFormat="1" applyFont="1" applyFill="1" applyBorder="1" applyAlignment="1">
      <alignment horizontal="center" vertical="center"/>
      <protection/>
    </xf>
    <xf numFmtId="0" fontId="27" fillId="0" borderId="18" xfId="54" applyNumberFormat="1" applyFont="1" applyFill="1" applyBorder="1" applyAlignment="1">
      <alignment horizontal="center" vertical="center"/>
      <protection/>
    </xf>
    <xf numFmtId="0" fontId="27" fillId="0" borderId="38" xfId="54" applyNumberFormat="1" applyFont="1" applyFill="1" applyBorder="1" applyAlignment="1">
      <alignment horizontal="center" vertical="center"/>
      <protection/>
    </xf>
    <xf numFmtId="0" fontId="27" fillId="0" borderId="19" xfId="54" applyNumberFormat="1" applyFont="1" applyFill="1" applyBorder="1" applyAlignment="1">
      <alignment horizontal="center" vertical="center"/>
      <protection/>
    </xf>
    <xf numFmtId="0" fontId="4" fillId="0" borderId="18" xfId="54" applyNumberFormat="1" applyFont="1" applyFill="1" applyBorder="1" applyAlignment="1">
      <alignment horizontal="center" vertical="center"/>
      <protection/>
    </xf>
    <xf numFmtId="0" fontId="4" fillId="0" borderId="19" xfId="54" applyNumberFormat="1" applyFont="1" applyFill="1" applyBorder="1" applyAlignment="1">
      <alignment horizontal="center" vertical="center"/>
      <protection/>
    </xf>
    <xf numFmtId="0" fontId="4" fillId="0" borderId="17" xfId="54" applyNumberFormat="1" applyFont="1" applyFill="1" applyBorder="1" applyAlignment="1">
      <alignment horizontal="center" vertical="center"/>
      <protection/>
    </xf>
    <xf numFmtId="0" fontId="7" fillId="33" borderId="50" xfId="54" applyFont="1" applyFill="1" applyBorder="1" applyAlignment="1">
      <alignment horizontal="left" vertical="center"/>
      <protection/>
    </xf>
    <xf numFmtId="0" fontId="7" fillId="33" borderId="51" xfId="54" applyFont="1" applyFill="1" applyBorder="1" applyAlignment="1">
      <alignment horizontal="left" vertical="center" wrapText="1"/>
      <protection/>
    </xf>
    <xf numFmtId="0" fontId="7" fillId="33" borderId="25" xfId="54" applyFont="1" applyFill="1" applyBorder="1" applyAlignment="1">
      <alignment horizontal="center" vertical="center" wrapText="1"/>
      <protection/>
    </xf>
    <xf numFmtId="0" fontId="7" fillId="33" borderId="30" xfId="54" applyFont="1" applyFill="1" applyBorder="1" applyAlignment="1">
      <alignment horizontal="center" vertical="center" wrapText="1"/>
      <protection/>
    </xf>
    <xf numFmtId="0" fontId="7" fillId="33" borderId="31" xfId="54" applyFont="1" applyFill="1" applyBorder="1" applyAlignment="1">
      <alignment horizontal="center" vertical="center"/>
      <protection/>
    </xf>
    <xf numFmtId="0" fontId="7" fillId="33" borderId="25" xfId="54" applyNumberFormat="1" applyFont="1" applyFill="1" applyBorder="1" applyAlignment="1">
      <alignment horizontal="center" vertical="center"/>
      <protection/>
    </xf>
    <xf numFmtId="0" fontId="7" fillId="33" borderId="30" xfId="54" applyNumberFormat="1" applyFont="1" applyFill="1" applyBorder="1" applyAlignment="1">
      <alignment horizontal="center" vertical="center"/>
      <protection/>
    </xf>
    <xf numFmtId="0" fontId="7" fillId="33" borderId="52" xfId="54" applyNumberFormat="1" applyFont="1" applyFill="1" applyBorder="1" applyAlignment="1">
      <alignment horizontal="center" vertical="center"/>
      <protection/>
    </xf>
    <xf numFmtId="0" fontId="7" fillId="33" borderId="31" xfId="54" applyNumberFormat="1" applyFont="1" applyFill="1" applyBorder="1" applyAlignment="1">
      <alignment horizontal="center" vertical="center"/>
      <protection/>
    </xf>
    <xf numFmtId="0" fontId="27" fillId="33" borderId="31" xfId="54" applyNumberFormat="1" applyFont="1" applyFill="1" applyBorder="1" applyAlignment="1">
      <alignment horizontal="center" vertical="center"/>
      <protection/>
    </xf>
    <xf numFmtId="0" fontId="27" fillId="0" borderId="42" xfId="54" applyFont="1" applyFill="1" applyBorder="1" applyAlignment="1">
      <alignment horizontal="left" vertical="center"/>
      <protection/>
    </xf>
    <xf numFmtId="0" fontId="27" fillId="0" borderId="43" xfId="54" applyFont="1" applyFill="1" applyBorder="1" applyAlignment="1">
      <alignment horizontal="left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7" fillId="0" borderId="11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5" xfId="54" applyFont="1" applyFill="1" applyBorder="1" applyAlignment="1">
      <alignment horizontal="left" vertical="center"/>
      <protection/>
    </xf>
    <xf numFmtId="0" fontId="27" fillId="0" borderId="46" xfId="54" applyFont="1" applyFill="1" applyBorder="1" applyAlignment="1">
      <alignment horizontal="left" vertical="center" wrapText="1"/>
      <protection/>
    </xf>
    <xf numFmtId="0" fontId="27" fillId="0" borderId="16" xfId="54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7" fillId="0" borderId="34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left" vertical="center"/>
      <protection/>
    </xf>
    <xf numFmtId="0" fontId="27" fillId="0" borderId="49" xfId="54" applyFont="1" applyFill="1" applyBorder="1" applyAlignment="1">
      <alignment horizontal="left" vertical="center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9" fontId="7" fillId="33" borderId="50" xfId="54" applyNumberFormat="1" applyFont="1" applyFill="1" applyBorder="1" applyAlignment="1">
      <alignment horizontal="left" vertical="center" wrapText="1"/>
      <protection/>
    </xf>
    <xf numFmtId="0" fontId="7" fillId="33" borderId="25" xfId="0" applyNumberFormat="1" applyFont="1" applyFill="1" applyBorder="1" applyAlignment="1">
      <alignment horizontal="center" vertical="center"/>
    </xf>
    <xf numFmtId="0" fontId="7" fillId="33" borderId="30" xfId="0" applyNumberFormat="1" applyFont="1" applyFill="1" applyBorder="1" applyAlignment="1">
      <alignment horizontal="center" vertical="center"/>
    </xf>
    <xf numFmtId="0" fontId="7" fillId="33" borderId="52" xfId="0" applyNumberFormat="1" applyFont="1" applyFill="1" applyBorder="1" applyAlignment="1">
      <alignment horizontal="center" vertical="center"/>
    </xf>
    <xf numFmtId="0" fontId="7" fillId="33" borderId="31" xfId="0" applyNumberFormat="1" applyFont="1" applyFill="1" applyBorder="1" applyAlignment="1">
      <alignment horizontal="center" vertical="center"/>
    </xf>
    <xf numFmtId="0" fontId="27" fillId="0" borderId="12" xfId="54" applyFont="1" applyFill="1" applyBorder="1" applyAlignment="1">
      <alignment horizontal="center" vertical="top" wrapText="1"/>
      <protection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"/>
      <protection/>
    </xf>
    <xf numFmtId="0" fontId="27" fillId="0" borderId="34" xfId="54" applyFont="1" applyFill="1" applyBorder="1" applyAlignment="1">
      <alignment horizontal="center" vertical="top" wrapText="1"/>
      <protection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4" fillId="0" borderId="16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horizontal="center"/>
      <protection/>
    </xf>
    <xf numFmtId="0" fontId="4" fillId="0" borderId="34" xfId="54" applyFont="1" applyFill="1" applyBorder="1" applyAlignment="1">
      <alignment horizontal="center"/>
      <protection/>
    </xf>
    <xf numFmtId="49" fontId="27" fillId="0" borderId="13" xfId="54" applyNumberFormat="1" applyFont="1" applyFill="1" applyBorder="1" applyAlignment="1">
      <alignment horizontal="center" vertical="top" wrapText="1"/>
      <protection/>
    </xf>
    <xf numFmtId="0" fontId="27" fillId="0" borderId="46" xfId="0" applyFont="1" applyFill="1" applyBorder="1" applyAlignment="1">
      <alignment wrapText="1"/>
    </xf>
    <xf numFmtId="0" fontId="27" fillId="0" borderId="16" xfId="0" applyFont="1" applyFill="1" applyBorder="1" applyAlignment="1">
      <alignment horizontal="center" wrapText="1"/>
    </xf>
    <xf numFmtId="49" fontId="27" fillId="0" borderId="13" xfId="0" applyNumberFormat="1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49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9" fontId="27" fillId="0" borderId="12" xfId="54" applyNumberFormat="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27" fillId="0" borderId="11" xfId="54" applyFont="1" applyFill="1" applyBorder="1" applyAlignment="1">
      <alignment horizontal="center" vertical="center"/>
      <protection/>
    </xf>
    <xf numFmtId="0" fontId="27" fillId="0" borderId="44" xfId="54" applyFont="1" applyFill="1" applyBorder="1" applyAlignment="1">
      <alignment horizontal="center" vertical="center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7" fillId="0" borderId="12" xfId="54" applyFont="1" applyFill="1" applyBorder="1" applyAlignment="1">
      <alignment horizontal="center" vertical="center"/>
      <protection/>
    </xf>
    <xf numFmtId="0" fontId="19" fillId="0" borderId="12" xfId="54" applyFont="1" applyFill="1" applyBorder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0" fontId="19" fillId="0" borderId="11" xfId="54" applyFont="1" applyFill="1" applyBorder="1" applyAlignment="1">
      <alignment horizontal="center" vertical="center"/>
      <protection/>
    </xf>
    <xf numFmtId="49" fontId="27" fillId="0" borderId="19" xfId="54" applyNumberFormat="1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27" fillId="0" borderId="18" xfId="54" applyFont="1" applyFill="1" applyBorder="1" applyAlignment="1">
      <alignment horizontal="center" vertical="center"/>
      <protection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" fontId="7" fillId="33" borderId="35" xfId="54" applyNumberFormat="1" applyFont="1" applyFill="1" applyBorder="1" applyAlignment="1">
      <alignment horizontal="left" vertical="center" wrapText="1"/>
      <protection/>
    </xf>
    <xf numFmtId="0" fontId="7" fillId="33" borderId="36" xfId="54" applyFont="1" applyFill="1" applyBorder="1" applyAlignment="1">
      <alignment horizontal="left" vertical="center" wrapText="1"/>
      <protection/>
    </xf>
    <xf numFmtId="0" fontId="7" fillId="33" borderId="37" xfId="54" applyFont="1" applyFill="1" applyBorder="1" applyAlignment="1">
      <alignment horizontal="center" vertical="center" wrapText="1"/>
      <protection/>
    </xf>
    <xf numFmtId="0" fontId="7" fillId="33" borderId="26" xfId="54" applyFont="1" applyFill="1" applyBorder="1" applyAlignment="1">
      <alignment horizontal="center" vertical="center" wrapText="1"/>
      <protection/>
    </xf>
    <xf numFmtId="0" fontId="7" fillId="33" borderId="32" xfId="54" applyFont="1" applyFill="1" applyBorder="1" applyAlignment="1">
      <alignment horizontal="center" vertical="center" wrapText="1"/>
      <protection/>
    </xf>
    <xf numFmtId="0" fontId="7" fillId="33" borderId="37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33" borderId="32" xfId="0" applyNumberFormat="1" applyFont="1" applyFill="1" applyBorder="1" applyAlignment="1">
      <alignment horizontal="center" vertical="center"/>
    </xf>
    <xf numFmtId="1" fontId="7" fillId="0" borderId="39" xfId="54" applyNumberFormat="1" applyFont="1" applyFill="1" applyBorder="1" applyAlignment="1">
      <alignment horizontal="left" vertical="center" wrapText="1"/>
      <protection/>
    </xf>
    <xf numFmtId="0" fontId="7" fillId="0" borderId="40" xfId="54" applyFont="1" applyFill="1" applyBorder="1" applyAlignment="1">
      <alignment horizontal="left" vertical="center" wrapText="1"/>
      <protection/>
    </xf>
    <xf numFmtId="0" fontId="7" fillId="0" borderId="41" xfId="54" applyFont="1" applyFill="1" applyBorder="1" applyAlignment="1">
      <alignment horizontal="center" vertical="center" wrapText="1"/>
      <protection/>
    </xf>
    <xf numFmtId="0" fontId="7" fillId="0" borderId="28" xfId="54" applyFont="1" applyFill="1" applyBorder="1" applyAlignment="1">
      <alignment horizontal="center" vertical="center" wrapText="1"/>
      <protection/>
    </xf>
    <xf numFmtId="49" fontId="27" fillId="0" borderId="14" xfId="54" applyNumberFormat="1" applyFont="1" applyFill="1" applyBorder="1" applyAlignment="1">
      <alignment horizontal="center" vertical="center"/>
      <protection/>
    </xf>
    <xf numFmtId="0" fontId="7" fillId="0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27" fillId="0" borderId="42" xfId="54" applyNumberFormat="1" applyFont="1" applyFill="1" applyBorder="1" applyAlignment="1">
      <alignment horizontal="left" vertical="top" wrapText="1"/>
      <protection/>
    </xf>
    <xf numFmtId="0" fontId="4" fillId="0" borderId="12" xfId="54" applyFont="1" applyFill="1" applyBorder="1" applyAlignment="1">
      <alignment horizontal="center" vertical="center"/>
      <protection/>
    </xf>
    <xf numFmtId="1" fontId="27" fillId="0" borderId="45" xfId="54" applyNumberFormat="1" applyFont="1" applyFill="1" applyBorder="1" applyAlignment="1">
      <alignment horizontal="left" vertical="top" wrapText="1"/>
      <protection/>
    </xf>
    <xf numFmtId="49" fontId="27" fillId="0" borderId="34" xfId="54" applyNumberFormat="1" applyFont="1" applyFill="1" applyBorder="1" applyAlignment="1">
      <alignment horizontal="center" vertical="center"/>
      <protection/>
    </xf>
    <xf numFmtId="0" fontId="27" fillId="0" borderId="1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4" fillId="0" borderId="16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34" xfId="54" applyFont="1" applyFill="1" applyBorder="1" applyAlignment="1">
      <alignment horizontal="center" vertical="center"/>
      <protection/>
    </xf>
    <xf numFmtId="49" fontId="27" fillId="0" borderId="47" xfId="54" applyNumberFormat="1" applyFont="1" applyFill="1" applyBorder="1" applyAlignment="1">
      <alignment horizontal="center" vertical="center"/>
      <protection/>
    </xf>
    <xf numFmtId="0" fontId="27" fillId="0" borderId="34" xfId="54" applyFont="1" applyFill="1" applyBorder="1" applyAlignment="1">
      <alignment horizontal="center" vertical="center"/>
      <protection/>
    </xf>
    <xf numFmtId="1" fontId="27" fillId="0" borderId="48" xfId="54" applyNumberFormat="1" applyFont="1" applyFill="1" applyBorder="1" applyAlignment="1">
      <alignment horizontal="left" vertical="top" wrapText="1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/>
      <protection/>
    </xf>
    <xf numFmtId="0" fontId="4" fillId="0" borderId="18" xfId="54" applyFont="1" applyFill="1" applyBorder="1" applyAlignment="1">
      <alignment horizontal="center"/>
      <protection/>
    </xf>
    <xf numFmtId="0" fontId="4" fillId="0" borderId="19" xfId="54" applyFont="1" applyFill="1" applyBorder="1" applyAlignment="1">
      <alignment horizontal="center"/>
      <protection/>
    </xf>
    <xf numFmtId="1" fontId="7" fillId="33" borderId="50" xfId="54" applyNumberFormat="1" applyFont="1" applyFill="1" applyBorder="1" applyAlignment="1">
      <alignment horizontal="left" vertical="center" wrapText="1"/>
      <protection/>
    </xf>
    <xf numFmtId="0" fontId="7" fillId="33" borderId="31" xfId="54" applyFont="1" applyFill="1" applyBorder="1" applyAlignment="1">
      <alignment horizontal="center" vertical="center" wrapText="1"/>
      <protection/>
    </xf>
    <xf numFmtId="0" fontId="7" fillId="33" borderId="2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49" fontId="28" fillId="0" borderId="53" xfId="54" applyNumberFormat="1" applyFont="1" applyFill="1" applyBorder="1" applyAlignment="1">
      <alignment horizontal="left" vertical="center" wrapText="1"/>
      <protection/>
    </xf>
    <xf numFmtId="0" fontId="28" fillId="34" borderId="54" xfId="54" applyFont="1" applyFill="1" applyBorder="1" applyAlignment="1">
      <alignment horizontal="left" vertical="top" wrapText="1"/>
      <protection/>
    </xf>
    <xf numFmtId="0" fontId="28" fillId="34" borderId="21" xfId="54" applyFont="1" applyFill="1" applyBorder="1" applyAlignment="1">
      <alignment horizontal="center" vertical="top" wrapText="1"/>
      <protection/>
    </xf>
    <xf numFmtId="0" fontId="28" fillId="34" borderId="23" xfId="54" applyFont="1" applyFill="1" applyBorder="1" applyAlignment="1">
      <alignment horizontal="center" vertical="top" wrapText="1"/>
      <protection/>
    </xf>
    <xf numFmtId="0" fontId="27" fillId="34" borderId="24" xfId="54" applyNumberFormat="1" applyFont="1" applyFill="1" applyBorder="1" applyAlignment="1">
      <alignment horizontal="center" vertical="center"/>
      <protection/>
    </xf>
    <xf numFmtId="0" fontId="28" fillId="34" borderId="21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49" fontId="27" fillId="0" borderId="35" xfId="54" applyNumberFormat="1" applyFont="1" applyFill="1" applyBorder="1" applyAlignment="1">
      <alignment horizontal="left" vertical="top" wrapText="1"/>
      <protection/>
    </xf>
    <xf numFmtId="0" fontId="7" fillId="0" borderId="36" xfId="54" applyFont="1" applyFill="1" applyBorder="1" applyAlignment="1">
      <alignment horizontal="left" vertical="top" wrapText="1"/>
      <protection/>
    </xf>
    <xf numFmtId="0" fontId="7" fillId="0" borderId="37" xfId="54" applyFont="1" applyFill="1" applyBorder="1" applyAlignment="1">
      <alignment horizontal="center" vertical="top" wrapText="1"/>
      <protection/>
    </xf>
    <xf numFmtId="0" fontId="7" fillId="0" borderId="26" xfId="54" applyFont="1" applyFill="1" applyBorder="1" applyAlignment="1">
      <alignment horizontal="center" vertical="top" wrapText="1"/>
      <protection/>
    </xf>
    <xf numFmtId="0" fontId="7" fillId="0" borderId="32" xfId="54" applyNumberFormat="1" applyFont="1" applyFill="1" applyBorder="1" applyAlignment="1">
      <alignment horizontal="center" vertical="center"/>
      <protection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49" fontId="27" fillId="0" borderId="45" xfId="54" applyNumberFormat="1" applyFont="1" applyFill="1" applyBorder="1" applyAlignment="1">
      <alignment horizontal="left" vertical="top" wrapText="1"/>
      <protection/>
    </xf>
    <xf numFmtId="0" fontId="27" fillId="0" borderId="28" xfId="54" applyFont="1" applyFill="1" applyBorder="1" applyAlignment="1">
      <alignment horizontal="center" vertical="top" wrapText="1"/>
      <protection/>
    </xf>
    <xf numFmtId="49" fontId="28" fillId="0" borderId="34" xfId="54" applyNumberFormat="1" applyFont="1" applyFill="1" applyBorder="1" applyAlignment="1">
      <alignment horizontal="center" vertical="center"/>
      <protection/>
    </xf>
    <xf numFmtId="0" fontId="27" fillId="0" borderId="47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13" xfId="54" applyFont="1" applyFill="1" applyBorder="1" applyAlignment="1">
      <alignment horizontal="center" vertical="center"/>
      <protection/>
    </xf>
    <xf numFmtId="0" fontId="27" fillId="0" borderId="47" xfId="54" applyFont="1" applyFill="1" applyBorder="1" applyAlignment="1">
      <alignment horizontal="center" vertical="center"/>
      <protection/>
    </xf>
    <xf numFmtId="0" fontId="27" fillId="0" borderId="16" xfId="54" applyFont="1" applyFill="1" applyBorder="1" applyAlignment="1">
      <alignment horizontal="center" vertical="center"/>
      <protection/>
    </xf>
    <xf numFmtId="0" fontId="27" fillId="0" borderId="34" xfId="54" applyNumberFormat="1" applyFont="1" applyFill="1" applyBorder="1" applyAlignment="1" applyProtection="1">
      <alignment horizontal="center" vertical="center"/>
      <protection locked="0"/>
    </xf>
    <xf numFmtId="49" fontId="27" fillId="0" borderId="39" xfId="54" applyNumberFormat="1" applyFont="1" applyFill="1" applyBorder="1" applyAlignment="1">
      <alignment horizontal="left" vertical="center" wrapText="1"/>
      <protection/>
    </xf>
    <xf numFmtId="0" fontId="27" fillId="0" borderId="40" xfId="54" applyFont="1" applyFill="1" applyBorder="1" applyAlignment="1">
      <alignment horizontal="left" vertical="top" wrapText="1"/>
      <protection/>
    </xf>
    <xf numFmtId="0" fontId="27" fillId="0" borderId="41" xfId="54" applyFont="1" applyFill="1" applyBorder="1" applyAlignment="1">
      <alignment horizontal="center" vertical="top" wrapText="1"/>
      <protection/>
    </xf>
    <xf numFmtId="0" fontId="27" fillId="0" borderId="14" xfId="54" applyFont="1" applyFill="1" applyBorder="1" applyAlignment="1">
      <alignment horizontal="center" vertical="center"/>
      <protection/>
    </xf>
    <xf numFmtId="0" fontId="27" fillId="0" borderId="41" xfId="0" applyNumberFormat="1" applyFont="1" applyFill="1" applyBorder="1" applyAlignment="1">
      <alignment horizontal="center" vertical="center"/>
    </xf>
    <xf numFmtId="0" fontId="27" fillId="0" borderId="28" xfId="54" applyNumberFormat="1" applyFont="1" applyFill="1" applyBorder="1" applyAlignment="1">
      <alignment horizontal="center" vertical="center"/>
      <protection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8" xfId="54" applyFont="1" applyFill="1" applyBorder="1" applyAlignment="1">
      <alignment horizontal="center" vertical="center"/>
      <protection/>
    </xf>
    <xf numFmtId="0" fontId="27" fillId="0" borderId="29" xfId="54" applyFont="1" applyFill="1" applyBorder="1" applyAlignment="1">
      <alignment horizontal="center" vertical="center"/>
      <protection/>
    </xf>
    <xf numFmtId="0" fontId="27" fillId="0" borderId="41" xfId="54" applyFont="1" applyFill="1" applyBorder="1" applyAlignment="1">
      <alignment horizontal="center" vertical="center"/>
      <protection/>
    </xf>
    <xf numFmtId="0" fontId="28" fillId="34" borderId="54" xfId="54" applyFont="1" applyFill="1" applyBorder="1" applyAlignment="1">
      <alignment horizontal="left" vertical="center" wrapText="1"/>
      <protection/>
    </xf>
    <xf numFmtId="0" fontId="28" fillId="34" borderId="21" xfId="54" applyFont="1" applyFill="1" applyBorder="1" applyAlignment="1">
      <alignment horizontal="center" vertical="center" wrapText="1"/>
      <protection/>
    </xf>
    <xf numFmtId="0" fontId="28" fillId="34" borderId="23" xfId="54" applyFont="1" applyFill="1" applyBorder="1" applyAlignment="1">
      <alignment horizontal="center" vertical="center" wrapText="1"/>
      <protection/>
    </xf>
    <xf numFmtId="49" fontId="28" fillId="34" borderId="24" xfId="54" applyNumberFormat="1" applyFont="1" applyFill="1" applyBorder="1" applyAlignment="1">
      <alignment horizontal="center" vertical="center"/>
      <protection/>
    </xf>
    <xf numFmtId="0" fontId="27" fillId="34" borderId="21" xfId="0" applyNumberFormat="1" applyFont="1" applyFill="1" applyBorder="1" applyAlignment="1">
      <alignment horizontal="center" vertical="center"/>
    </xf>
    <xf numFmtId="0" fontId="27" fillId="34" borderId="23" xfId="0" applyNumberFormat="1" applyFont="1" applyFill="1" applyBorder="1" applyAlignment="1">
      <alignment horizontal="center" vertical="center"/>
    </xf>
    <xf numFmtId="0" fontId="27" fillId="34" borderId="22" xfId="0" applyNumberFormat="1" applyFont="1" applyFill="1" applyBorder="1" applyAlignment="1">
      <alignment horizontal="center" vertical="center"/>
    </xf>
    <xf numFmtId="0" fontId="27" fillId="34" borderId="24" xfId="0" applyNumberFormat="1" applyFont="1" applyFill="1" applyBorder="1" applyAlignment="1">
      <alignment horizontal="center" vertical="center"/>
    </xf>
    <xf numFmtId="49" fontId="27" fillId="0" borderId="35" xfId="54" applyNumberFormat="1" applyFont="1" applyFill="1" applyBorder="1" applyAlignment="1">
      <alignment horizontal="left" vertical="center" wrapText="1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46" xfId="54" applyFont="1" applyFill="1" applyBorder="1" applyAlignment="1">
      <alignment horizontal="left" vertical="top" wrapText="1"/>
      <protection/>
    </xf>
    <xf numFmtId="0" fontId="7" fillId="0" borderId="16" xfId="54" applyFont="1" applyFill="1" applyBorder="1" applyAlignment="1">
      <alignment horizontal="center" vertical="top" wrapText="1"/>
      <protection/>
    </xf>
    <xf numFmtId="0" fontId="7" fillId="0" borderId="13" xfId="54" applyFont="1" applyFill="1" applyBorder="1" applyAlignment="1">
      <alignment horizontal="center" vertical="top" wrapText="1"/>
      <protection/>
    </xf>
    <xf numFmtId="0" fontId="7" fillId="0" borderId="34" xfId="54" applyFont="1" applyFill="1" applyBorder="1" applyAlignment="1">
      <alignment horizontal="center" vertical="center"/>
      <protection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27" fillId="0" borderId="26" xfId="54" applyFont="1" applyFill="1" applyBorder="1" applyAlignment="1">
      <alignment vertical="top" wrapText="1"/>
      <protection/>
    </xf>
    <xf numFmtId="0" fontId="27" fillId="0" borderId="34" xfId="54" applyFont="1" applyBorder="1" applyAlignment="1">
      <alignment horizontal="center" vertical="center"/>
      <protection/>
    </xf>
    <xf numFmtId="0" fontId="27" fillId="0" borderId="14" xfId="54" applyFont="1" applyBorder="1" applyAlignment="1">
      <alignment horizontal="center" vertical="center"/>
      <protection/>
    </xf>
    <xf numFmtId="0" fontId="27" fillId="0" borderId="29" xfId="54" applyNumberFormat="1" applyFont="1" applyFill="1" applyBorder="1" applyAlignment="1">
      <alignment horizontal="center" vertical="center"/>
      <protection/>
    </xf>
    <xf numFmtId="0" fontId="27" fillId="0" borderId="41" xfId="54" applyNumberFormat="1" applyFont="1" applyFill="1" applyBorder="1" applyAlignment="1">
      <alignment horizontal="center" vertical="center"/>
      <protection/>
    </xf>
    <xf numFmtId="0" fontId="27" fillId="0" borderId="14" xfId="54" applyNumberFormat="1" applyFont="1" applyFill="1" applyBorder="1" applyAlignment="1">
      <alignment horizontal="center" vertical="center"/>
      <protection/>
    </xf>
    <xf numFmtId="49" fontId="7" fillId="0" borderId="42" xfId="54" applyNumberFormat="1" applyFont="1" applyFill="1" applyBorder="1" applyAlignment="1">
      <alignment horizontal="left" vertical="center" wrapText="1"/>
      <protection/>
    </xf>
    <xf numFmtId="0" fontId="7" fillId="0" borderId="10" xfId="54" applyFont="1" applyBorder="1" applyAlignment="1">
      <alignment horizontal="center" wrapText="1"/>
      <protection/>
    </xf>
    <xf numFmtId="0" fontId="7" fillId="0" borderId="11" xfId="54" applyFont="1" applyBorder="1" applyAlignment="1">
      <alignment horizontal="center" wrapText="1"/>
      <protection/>
    </xf>
    <xf numFmtId="0" fontId="7" fillId="0" borderId="12" xfId="54" applyFont="1" applyBorder="1" applyAlignment="1">
      <alignment horizontal="center" wrapText="1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0" fontId="7" fillId="0" borderId="11" xfId="54" applyNumberFormat="1" applyFont="1" applyFill="1" applyBorder="1" applyAlignment="1">
      <alignment horizontal="center" vertical="center"/>
      <protection/>
    </xf>
    <xf numFmtId="0" fontId="7" fillId="0" borderId="44" xfId="54" applyNumberFormat="1" applyFont="1" applyFill="1" applyBorder="1" applyAlignment="1">
      <alignment horizontal="center" vertical="center"/>
      <protection/>
    </xf>
    <xf numFmtId="0" fontId="7" fillId="0" borderId="12" xfId="54" applyNumberFormat="1" applyFont="1" applyFill="1" applyBorder="1" applyAlignment="1">
      <alignment horizontal="center" vertical="center"/>
      <protection/>
    </xf>
    <xf numFmtId="49" fontId="7" fillId="0" borderId="45" xfId="54" applyNumberFormat="1" applyFont="1" applyFill="1" applyBorder="1" applyAlignment="1">
      <alignment horizontal="left" vertical="center" wrapText="1"/>
      <protection/>
    </xf>
    <xf numFmtId="0" fontId="7" fillId="0" borderId="46" xfId="54" applyFont="1" applyBorder="1" applyAlignment="1">
      <alignment horizontal="right" wrapText="1"/>
      <protection/>
    </xf>
    <xf numFmtId="0" fontId="7" fillId="0" borderId="16" xfId="54" applyFont="1" applyBorder="1" applyAlignment="1">
      <alignment horizontal="center" wrapText="1"/>
      <protection/>
    </xf>
    <xf numFmtId="0" fontId="7" fillId="0" borderId="13" xfId="54" applyFont="1" applyBorder="1" applyAlignment="1">
      <alignment horizontal="center" wrapText="1"/>
      <protection/>
    </xf>
    <xf numFmtId="0" fontId="7" fillId="0" borderId="34" xfId="54" applyFont="1" applyBorder="1" applyAlignment="1">
      <alignment horizontal="center" wrapText="1"/>
      <protection/>
    </xf>
    <xf numFmtId="0" fontId="7" fillId="0" borderId="16" xfId="54" applyNumberFormat="1" applyFont="1" applyFill="1" applyBorder="1" applyAlignment="1">
      <alignment horizontal="center" vertical="center"/>
      <protection/>
    </xf>
    <xf numFmtId="0" fontId="7" fillId="0" borderId="13" xfId="54" applyNumberFormat="1" applyFont="1" applyFill="1" applyBorder="1" applyAlignment="1">
      <alignment horizontal="center" vertical="center"/>
      <protection/>
    </xf>
    <xf numFmtId="0" fontId="7" fillId="0" borderId="47" xfId="54" applyNumberFormat="1" applyFont="1" applyFill="1" applyBorder="1" applyAlignment="1">
      <alignment horizontal="center" vertical="center"/>
      <protection/>
    </xf>
    <xf numFmtId="0" fontId="7" fillId="0" borderId="34" xfId="54" applyNumberFormat="1" applyFont="1" applyFill="1" applyBorder="1" applyAlignment="1">
      <alignment horizontal="center" vertical="center"/>
      <protection/>
    </xf>
    <xf numFmtId="49" fontId="7" fillId="0" borderId="48" xfId="54" applyNumberFormat="1" applyFont="1" applyFill="1" applyBorder="1" applyAlignment="1">
      <alignment horizontal="left" vertical="center" wrapText="1"/>
      <protection/>
    </xf>
    <xf numFmtId="0" fontId="7" fillId="0" borderId="17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17" xfId="54" applyNumberFormat="1" applyFont="1" applyFill="1" applyBorder="1" applyAlignment="1">
      <alignment horizontal="center" vertical="center"/>
      <protection/>
    </xf>
    <xf numFmtId="0" fontId="7" fillId="0" borderId="18" xfId="54" applyNumberFormat="1" applyFont="1" applyFill="1" applyBorder="1" applyAlignment="1">
      <alignment horizontal="center" vertical="center"/>
      <protection/>
    </xf>
    <xf numFmtId="0" fontId="7" fillId="0" borderId="38" xfId="54" applyNumberFormat="1" applyFont="1" applyFill="1" applyBorder="1" applyAlignment="1">
      <alignment horizontal="center" vertical="center"/>
      <protection/>
    </xf>
    <xf numFmtId="0" fontId="7" fillId="0" borderId="19" xfId="54" applyNumberFormat="1" applyFont="1" applyFill="1" applyBorder="1" applyAlignment="1">
      <alignment horizontal="center" vertical="center"/>
      <protection/>
    </xf>
    <xf numFmtId="49" fontId="7" fillId="0" borderId="35" xfId="54" applyNumberFormat="1" applyFont="1" applyFill="1" applyBorder="1" applyAlignment="1">
      <alignment horizontal="left" vertical="center" wrapText="1"/>
      <protection/>
    </xf>
    <xf numFmtId="0" fontId="7" fillId="0" borderId="36" xfId="54" applyFont="1" applyBorder="1" applyAlignment="1">
      <alignment horizontal="right" wrapText="1"/>
      <protection/>
    </xf>
    <xf numFmtId="0" fontId="7" fillId="0" borderId="37" xfId="54" applyNumberFormat="1" applyFont="1" applyFill="1" applyBorder="1" applyAlignment="1">
      <alignment horizontal="center" vertical="center"/>
      <protection/>
    </xf>
    <xf numFmtId="0" fontId="7" fillId="0" borderId="26" xfId="54" applyFont="1" applyBorder="1" applyAlignment="1">
      <alignment vertical="center" wrapText="1"/>
      <protection/>
    </xf>
    <xf numFmtId="0" fontId="7" fillId="0" borderId="32" xfId="54" applyFont="1" applyBorder="1" applyAlignment="1">
      <alignment vertical="center" wrapText="1"/>
      <protection/>
    </xf>
    <xf numFmtId="0" fontId="7" fillId="0" borderId="26" xfId="54" applyNumberFormat="1" applyFont="1" applyFill="1" applyBorder="1" applyAlignment="1">
      <alignment horizontal="center" vertical="center"/>
      <protection/>
    </xf>
    <xf numFmtId="0" fontId="7" fillId="0" borderId="27" xfId="54" applyNumberFormat="1" applyFont="1" applyFill="1" applyBorder="1" applyAlignment="1">
      <alignment horizontal="center" vertical="center"/>
      <protection/>
    </xf>
    <xf numFmtId="0" fontId="30" fillId="0" borderId="32" xfId="54" applyFont="1" applyBorder="1">
      <alignment/>
      <protection/>
    </xf>
    <xf numFmtId="0" fontId="7" fillId="0" borderId="13" xfId="54" applyFont="1" applyBorder="1" applyAlignment="1">
      <alignment vertical="center" wrapText="1"/>
      <protection/>
    </xf>
    <xf numFmtId="0" fontId="7" fillId="0" borderId="34" xfId="54" applyFont="1" applyBorder="1" applyAlignment="1">
      <alignment vertical="center" wrapText="1"/>
      <protection/>
    </xf>
    <xf numFmtId="0" fontId="30" fillId="0" borderId="34" xfId="54" applyFont="1" applyBorder="1">
      <alignment/>
      <protection/>
    </xf>
    <xf numFmtId="0" fontId="7" fillId="0" borderId="46" xfId="54" applyFont="1" applyFill="1" applyBorder="1" applyAlignment="1">
      <alignment horizontal="left" vertical="center" wrapText="1"/>
      <protection/>
    </xf>
    <xf numFmtId="0" fontId="7" fillId="0" borderId="13" xfId="54" applyFont="1" applyFill="1" applyBorder="1" applyAlignment="1">
      <alignment horizontal="left" vertical="center" wrapText="1"/>
      <protection/>
    </xf>
    <xf numFmtId="0" fontId="7" fillId="0" borderId="34" xfId="54" applyFont="1" applyBorder="1" applyAlignment="1">
      <alignment horizontal="center" vertical="center"/>
      <protection/>
    </xf>
    <xf numFmtId="0" fontId="7" fillId="0" borderId="49" xfId="54" applyFont="1" applyFill="1" applyBorder="1" applyAlignment="1">
      <alignment horizontal="left" vertical="center" wrapText="1"/>
      <protection/>
    </xf>
    <xf numFmtId="0" fontId="7" fillId="0" borderId="18" xfId="54" applyFont="1" applyFill="1" applyBorder="1" applyAlignment="1">
      <alignment horizontal="left" vertical="center" wrapText="1"/>
      <protection/>
    </xf>
    <xf numFmtId="0" fontId="7" fillId="0" borderId="19" xfId="54" applyFont="1" applyBorder="1" applyAlignment="1">
      <alignment horizontal="center" vertical="center"/>
      <protection/>
    </xf>
    <xf numFmtId="0" fontId="7" fillId="0" borderId="41" xfId="54" applyNumberFormat="1" applyFont="1" applyFill="1" applyBorder="1" applyAlignment="1">
      <alignment horizontal="center" vertical="center"/>
      <protection/>
    </xf>
    <xf numFmtId="0" fontId="7" fillId="0" borderId="14" xfId="54" applyNumberFormat="1" applyFont="1" applyFill="1" applyBorder="1" applyAlignment="1">
      <alignment horizontal="center" vertical="center"/>
      <protection/>
    </xf>
    <xf numFmtId="0" fontId="7" fillId="0" borderId="28" xfId="54" applyNumberFormat="1" applyFont="1" applyFill="1" applyBorder="1" applyAlignment="1">
      <alignment horizontal="center" vertical="center"/>
      <protection/>
    </xf>
    <xf numFmtId="0" fontId="30" fillId="0" borderId="14" xfId="54" applyFont="1" applyBorder="1">
      <alignment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6" xfId="54" applyFont="1" applyBorder="1" applyAlignment="1">
      <alignment horizontal="center" vertical="center"/>
      <protection/>
    </xf>
    <xf numFmtId="0" fontId="27" fillId="0" borderId="17" xfId="54" applyFont="1" applyBorder="1" applyAlignment="1">
      <alignment horizontal="center" vertical="center"/>
      <protection/>
    </xf>
    <xf numFmtId="0" fontId="27" fillId="0" borderId="17" xfId="54" applyFont="1" applyFill="1" applyBorder="1" applyAlignment="1">
      <alignment horizontal="center" vertical="center"/>
      <protection/>
    </xf>
    <xf numFmtId="0" fontId="7" fillId="0" borderId="43" xfId="54" applyFont="1" applyFill="1" applyBorder="1" applyAlignment="1">
      <alignment horizontal="right" vertical="center" wrapText="1"/>
      <protection/>
    </xf>
    <xf numFmtId="0" fontId="7" fillId="0" borderId="46" xfId="54" applyFont="1" applyBorder="1" applyAlignment="1">
      <alignment horizontal="right" vertical="center" wrapText="1"/>
      <protection/>
    </xf>
    <xf numFmtId="0" fontId="7" fillId="0" borderId="49" xfId="54" applyFont="1" applyBorder="1" applyAlignment="1">
      <alignment horizontal="right" vertical="center" wrapText="1"/>
      <protection/>
    </xf>
    <xf numFmtId="0" fontId="83" fillId="0" borderId="0" xfId="54" applyFont="1">
      <alignment/>
      <protection/>
    </xf>
    <xf numFmtId="0" fontId="84" fillId="33" borderId="51" xfId="54" applyFont="1" applyFill="1" applyBorder="1" applyAlignment="1">
      <alignment horizontal="left" vertical="center" wrapText="1"/>
      <protection/>
    </xf>
    <xf numFmtId="0" fontId="84" fillId="33" borderId="25" xfId="54" applyFont="1" applyFill="1" applyBorder="1" applyAlignment="1">
      <alignment horizontal="center" vertical="center" wrapText="1"/>
      <protection/>
    </xf>
    <xf numFmtId="0" fontId="84" fillId="33" borderId="30" xfId="54" applyFont="1" applyFill="1" applyBorder="1" applyAlignment="1">
      <alignment horizontal="center" vertical="center" wrapText="1"/>
      <protection/>
    </xf>
    <xf numFmtId="0" fontId="84" fillId="35" borderId="13" xfId="0" applyNumberFormat="1" applyFont="1" applyFill="1" applyBorder="1" applyAlignment="1">
      <alignment horizontal="center" vertical="center"/>
    </xf>
    <xf numFmtId="0" fontId="85" fillId="0" borderId="0" xfId="54" applyFont="1">
      <alignment/>
      <protection/>
    </xf>
    <xf numFmtId="0" fontId="84" fillId="35" borderId="26" xfId="0" applyNumberFormat="1" applyFont="1" applyFill="1" applyBorder="1" applyAlignment="1">
      <alignment horizontal="center" vertical="center"/>
    </xf>
    <xf numFmtId="49" fontId="86" fillId="0" borderId="35" xfId="54" applyNumberFormat="1" applyFont="1" applyFill="1" applyBorder="1" applyAlignment="1">
      <alignment horizontal="left" vertical="center" wrapText="1"/>
      <protection/>
    </xf>
    <xf numFmtId="0" fontId="86" fillId="0" borderId="36" xfId="54" applyFont="1" applyFill="1" applyBorder="1" applyAlignment="1">
      <alignment horizontal="left" vertical="top" wrapText="1"/>
      <protection/>
    </xf>
    <xf numFmtId="0" fontId="86" fillId="0" borderId="37" xfId="54" applyFont="1" applyFill="1" applyBorder="1" applyAlignment="1">
      <alignment horizontal="center" vertical="top" wrapText="1"/>
      <protection/>
    </xf>
    <xf numFmtId="0" fontId="86" fillId="0" borderId="26" xfId="54" applyFont="1" applyFill="1" applyBorder="1" applyAlignment="1">
      <alignment horizontal="center" vertical="top" wrapText="1"/>
      <protection/>
    </xf>
    <xf numFmtId="0" fontId="86" fillId="0" borderId="32" xfId="54" applyFont="1" applyFill="1" applyBorder="1" applyAlignment="1">
      <alignment horizontal="center" vertical="top" wrapText="1"/>
      <protection/>
    </xf>
    <xf numFmtId="0" fontId="86" fillId="0" borderId="37" xfId="0" applyNumberFormat="1" applyFont="1" applyFill="1" applyBorder="1" applyAlignment="1">
      <alignment horizontal="center" vertical="center"/>
    </xf>
    <xf numFmtId="0" fontId="86" fillId="0" borderId="26" xfId="54" applyNumberFormat="1" applyFont="1" applyFill="1" applyBorder="1" applyAlignment="1">
      <alignment horizontal="center" vertical="center"/>
      <protection/>
    </xf>
    <xf numFmtId="0" fontId="86" fillId="35" borderId="26" xfId="0" applyNumberFormat="1" applyFont="1" applyFill="1" applyBorder="1" applyAlignment="1">
      <alignment horizontal="center" vertical="center"/>
    </xf>
    <xf numFmtId="0" fontId="86" fillId="0" borderId="26" xfId="0" applyFont="1" applyFill="1" applyBorder="1" applyAlignment="1">
      <alignment horizontal="center" vertical="center"/>
    </xf>
    <xf numFmtId="0" fontId="86" fillId="0" borderId="27" xfId="54" applyNumberFormat="1" applyFont="1" applyFill="1" applyBorder="1" applyAlignment="1">
      <alignment horizontal="center" vertical="center"/>
      <protection/>
    </xf>
    <xf numFmtId="0" fontId="87" fillId="0" borderId="37" xfId="54" applyFont="1" applyFill="1" applyBorder="1" applyAlignment="1">
      <alignment horizontal="center"/>
      <protection/>
    </xf>
    <xf numFmtId="0" fontId="87" fillId="0" borderId="26" xfId="54" applyFont="1" applyFill="1" applyBorder="1" applyAlignment="1">
      <alignment horizontal="center"/>
      <protection/>
    </xf>
    <xf numFmtId="0" fontId="87" fillId="0" borderId="32" xfId="54" applyFont="1" applyFill="1" applyBorder="1" applyAlignment="1">
      <alignment horizontal="center"/>
      <protection/>
    </xf>
    <xf numFmtId="0" fontId="86" fillId="0" borderId="13" xfId="54" applyNumberFormat="1" applyFont="1" applyFill="1" applyBorder="1" applyAlignment="1">
      <alignment horizontal="center" vertical="center"/>
      <protection/>
    </xf>
    <xf numFmtId="0" fontId="88" fillId="0" borderId="0" xfId="54" applyFont="1" applyFill="1" applyBorder="1" applyAlignment="1">
      <alignment horizontal="center" vertical="center" wrapText="1"/>
      <protection/>
    </xf>
    <xf numFmtId="0" fontId="83" fillId="0" borderId="0" xfId="54" applyFont="1" applyFill="1" applyBorder="1">
      <alignment/>
      <protection/>
    </xf>
    <xf numFmtId="0" fontId="83" fillId="0" borderId="0" xfId="54" applyFont="1" applyBorder="1">
      <alignment/>
      <protection/>
    </xf>
    <xf numFmtId="49" fontId="86" fillId="0" borderId="45" xfId="54" applyNumberFormat="1" applyFont="1" applyFill="1" applyBorder="1" applyAlignment="1">
      <alignment horizontal="left" vertical="center" wrapText="1"/>
      <protection/>
    </xf>
    <xf numFmtId="0" fontId="86" fillId="0" borderId="46" xfId="54" applyFont="1" applyFill="1" applyBorder="1" applyAlignment="1">
      <alignment horizontal="left" vertical="top" wrapText="1"/>
      <protection/>
    </xf>
    <xf numFmtId="0" fontId="86" fillId="0" borderId="16" xfId="54" applyFont="1" applyFill="1" applyBorder="1" applyAlignment="1">
      <alignment horizontal="center" vertical="top" wrapText="1"/>
      <protection/>
    </xf>
    <xf numFmtId="0" fontId="86" fillId="0" borderId="13" xfId="54" applyFont="1" applyFill="1" applyBorder="1" applyAlignment="1">
      <alignment horizontal="center" vertical="top" wrapText="1"/>
      <protection/>
    </xf>
    <xf numFmtId="0" fontId="86" fillId="0" borderId="34" xfId="54" applyFont="1" applyFill="1" applyBorder="1" applyAlignment="1">
      <alignment horizontal="center" vertical="top" wrapText="1"/>
      <protection/>
    </xf>
    <xf numFmtId="0" fontId="86" fillId="0" borderId="16" xfId="0" applyNumberFormat="1" applyFont="1" applyFill="1" applyBorder="1" applyAlignment="1">
      <alignment horizontal="center" vertical="center"/>
    </xf>
    <xf numFmtId="0" fontId="86" fillId="35" borderId="13" xfId="0" applyNumberFormat="1" applyFont="1" applyFill="1" applyBorder="1" applyAlignment="1">
      <alignment horizontal="center" vertical="center"/>
    </xf>
    <xf numFmtId="0" fontId="86" fillId="0" borderId="13" xfId="0" applyNumberFormat="1" applyFont="1" applyFill="1" applyBorder="1" applyAlignment="1">
      <alignment horizontal="center" vertical="center"/>
    </xf>
    <xf numFmtId="0" fontId="86" fillId="0" borderId="47" xfId="54" applyNumberFormat="1" applyFont="1" applyFill="1" applyBorder="1" applyAlignment="1">
      <alignment horizontal="center" vertical="center"/>
      <protection/>
    </xf>
    <xf numFmtId="0" fontId="87" fillId="0" borderId="16" xfId="54" applyFont="1" applyFill="1" applyBorder="1" applyAlignment="1">
      <alignment horizontal="center"/>
      <protection/>
    </xf>
    <xf numFmtId="0" fontId="87" fillId="0" borderId="13" xfId="54" applyFont="1" applyFill="1" applyBorder="1" applyAlignment="1">
      <alignment horizontal="center"/>
      <protection/>
    </xf>
    <xf numFmtId="0" fontId="87" fillId="0" borderId="34" xfId="54" applyFont="1" applyFill="1" applyBorder="1" applyAlignment="1">
      <alignment horizontal="center"/>
      <protection/>
    </xf>
    <xf numFmtId="0" fontId="86" fillId="0" borderId="46" xfId="0" applyFont="1" applyFill="1" applyBorder="1" applyAlignment="1">
      <alignment wrapText="1"/>
    </xf>
    <xf numFmtId="0" fontId="86" fillId="0" borderId="16" xfId="0" applyFont="1" applyFill="1" applyBorder="1" applyAlignment="1">
      <alignment horizontal="center" wrapText="1"/>
    </xf>
    <xf numFmtId="49" fontId="86" fillId="0" borderId="13" xfId="0" applyNumberFormat="1" applyFont="1" applyFill="1" applyBorder="1" applyAlignment="1">
      <alignment horizontal="center" wrapText="1"/>
    </xf>
    <xf numFmtId="0" fontId="86" fillId="0" borderId="13" xfId="0" applyFont="1" applyFill="1" applyBorder="1" applyAlignment="1">
      <alignment horizontal="center" wrapText="1"/>
    </xf>
    <xf numFmtId="0" fontId="86" fillId="0" borderId="34" xfId="0" applyFont="1" applyFill="1" applyBorder="1" applyAlignment="1">
      <alignment horizontal="center" wrapText="1"/>
    </xf>
    <xf numFmtId="0" fontId="86" fillId="0" borderId="47" xfId="0" applyNumberFormat="1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/>
    </xf>
    <xf numFmtId="0" fontId="86" fillId="0" borderId="34" xfId="0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89" fillId="5" borderId="0" xfId="0" applyFont="1" applyFill="1" applyAlignment="1">
      <alignment/>
    </xf>
    <xf numFmtId="49" fontId="86" fillId="0" borderId="48" xfId="54" applyNumberFormat="1" applyFont="1" applyFill="1" applyBorder="1" applyAlignment="1">
      <alignment horizontal="left" vertical="center" wrapText="1"/>
      <protection/>
    </xf>
    <xf numFmtId="0" fontId="86" fillId="0" borderId="38" xfId="54" applyNumberFormat="1" applyFont="1" applyFill="1" applyBorder="1" applyAlignment="1">
      <alignment horizontal="center" vertical="center"/>
      <protection/>
    </xf>
    <xf numFmtId="0" fontId="89" fillId="0" borderId="0" xfId="0" applyFont="1" applyFill="1" applyAlignment="1">
      <alignment/>
    </xf>
    <xf numFmtId="0" fontId="83" fillId="0" borderId="15" xfId="54" applyFont="1" applyFill="1" applyBorder="1">
      <alignment/>
      <protection/>
    </xf>
    <xf numFmtId="49" fontId="86" fillId="0" borderId="42" xfId="54" applyNumberFormat="1" applyFont="1" applyFill="1" applyBorder="1" applyAlignment="1">
      <alignment horizontal="left" vertical="center" wrapText="1"/>
      <protection/>
    </xf>
    <xf numFmtId="0" fontId="86" fillId="0" borderId="11" xfId="54" applyFont="1" applyFill="1" applyBorder="1" applyAlignment="1">
      <alignment horizontal="center" vertical="center"/>
      <protection/>
    </xf>
    <xf numFmtId="0" fontId="86" fillId="0" borderId="44" xfId="54" applyNumberFormat="1" applyFont="1" applyFill="1" applyBorder="1" applyAlignment="1">
      <alignment horizontal="center" vertical="center"/>
      <protection/>
    </xf>
    <xf numFmtId="0" fontId="90" fillId="0" borderId="0" xfId="54" applyFont="1" applyFill="1" applyBorder="1">
      <alignment/>
      <protection/>
    </xf>
    <xf numFmtId="0" fontId="90" fillId="0" borderId="0" xfId="54" applyFont="1" applyFill="1">
      <alignment/>
      <protection/>
    </xf>
    <xf numFmtId="0" fontId="86" fillId="0" borderId="49" xfId="54" applyFont="1" applyFill="1" applyBorder="1" applyAlignment="1">
      <alignment horizontal="left" vertical="top" wrapText="1"/>
      <protection/>
    </xf>
    <xf numFmtId="0" fontId="86" fillId="0" borderId="17" xfId="54" applyFont="1" applyFill="1" applyBorder="1" applyAlignment="1">
      <alignment horizontal="center" vertical="top" wrapText="1"/>
      <protection/>
    </xf>
    <xf numFmtId="0" fontId="86" fillId="0" borderId="18" xfId="54" applyFont="1" applyFill="1" applyBorder="1" applyAlignment="1">
      <alignment horizontal="center" vertical="top" wrapText="1"/>
      <protection/>
    </xf>
    <xf numFmtId="0" fontId="83" fillId="0" borderId="0" xfId="54" applyFont="1" applyFill="1">
      <alignment/>
      <protection/>
    </xf>
    <xf numFmtId="49" fontId="86" fillId="0" borderId="14" xfId="54" applyNumberFormat="1" applyFont="1" applyFill="1" applyBorder="1" applyAlignment="1">
      <alignment horizontal="center" vertical="center"/>
      <protection/>
    </xf>
    <xf numFmtId="1" fontId="86" fillId="0" borderId="35" xfId="54" applyNumberFormat="1" applyFont="1" applyFill="1" applyBorder="1" applyAlignment="1">
      <alignment horizontal="left" vertical="top" wrapText="1"/>
      <protection/>
    </xf>
    <xf numFmtId="49" fontId="86" fillId="0" borderId="32" xfId="54" applyNumberFormat="1" applyFont="1" applyFill="1" applyBorder="1" applyAlignment="1">
      <alignment horizontal="center" vertical="center"/>
      <protection/>
    </xf>
    <xf numFmtId="0" fontId="86" fillId="0" borderId="37" xfId="0" applyFont="1" applyFill="1" applyBorder="1" applyAlignment="1">
      <alignment horizontal="center" vertical="center"/>
    </xf>
    <xf numFmtId="0" fontId="86" fillId="0" borderId="26" xfId="0" applyNumberFormat="1" applyFont="1" applyFill="1" applyBorder="1" applyAlignment="1">
      <alignment horizontal="center" vertical="center"/>
    </xf>
    <xf numFmtId="0" fontId="86" fillId="35" borderId="26" xfId="0" applyFont="1" applyFill="1" applyBorder="1" applyAlignment="1">
      <alignment horizontal="center" vertical="center"/>
    </xf>
    <xf numFmtId="0" fontId="87" fillId="0" borderId="37" xfId="54" applyFont="1" applyFill="1" applyBorder="1" applyAlignment="1">
      <alignment horizontal="center" vertical="center"/>
      <protection/>
    </xf>
    <xf numFmtId="0" fontId="87" fillId="0" borderId="26" xfId="54" applyFont="1" applyFill="1" applyBorder="1" applyAlignment="1">
      <alignment horizontal="center" vertical="center"/>
      <protection/>
    </xf>
    <xf numFmtId="0" fontId="87" fillId="0" borderId="32" xfId="54" applyFont="1" applyFill="1" applyBorder="1" applyAlignment="1">
      <alignment horizontal="center" vertical="center"/>
      <protection/>
    </xf>
    <xf numFmtId="1" fontId="86" fillId="0" borderId="45" xfId="54" applyNumberFormat="1" applyFont="1" applyFill="1" applyBorder="1" applyAlignment="1">
      <alignment horizontal="left" vertical="top" wrapText="1"/>
      <protection/>
    </xf>
    <xf numFmtId="49" fontId="86" fillId="0" borderId="34" xfId="54" applyNumberFormat="1" applyFont="1" applyFill="1" applyBorder="1" applyAlignment="1">
      <alignment horizontal="center" vertical="center"/>
      <protection/>
    </xf>
    <xf numFmtId="0" fontId="86" fillId="0" borderId="16" xfId="0" applyFont="1" applyFill="1" applyBorder="1" applyAlignment="1">
      <alignment horizontal="center" vertical="center"/>
    </xf>
    <xf numFmtId="0" fontId="86" fillId="35" borderId="13" xfId="0" applyFont="1" applyFill="1" applyBorder="1" applyAlignment="1">
      <alignment horizontal="center" vertical="center"/>
    </xf>
    <xf numFmtId="0" fontId="87" fillId="0" borderId="16" xfId="54" applyFont="1" applyFill="1" applyBorder="1" applyAlignment="1">
      <alignment horizontal="center" vertical="center"/>
      <protection/>
    </xf>
    <xf numFmtId="0" fontId="87" fillId="0" borderId="13" xfId="54" applyFont="1" applyFill="1" applyBorder="1" applyAlignment="1">
      <alignment horizontal="center" vertical="center"/>
      <protection/>
    </xf>
    <xf numFmtId="0" fontId="87" fillId="0" borderId="34" xfId="54" applyFont="1" applyFill="1" applyBorder="1" applyAlignment="1">
      <alignment horizontal="center" vertical="center"/>
      <protection/>
    </xf>
    <xf numFmtId="49" fontId="86" fillId="0" borderId="47" xfId="54" applyNumberFormat="1" applyFont="1" applyFill="1" applyBorder="1" applyAlignment="1">
      <alignment horizontal="center" vertical="center"/>
      <protection/>
    </xf>
    <xf numFmtId="0" fontId="86" fillId="0" borderId="34" xfId="54" applyNumberFormat="1" applyFont="1" applyFill="1" applyBorder="1" applyAlignment="1">
      <alignment horizontal="center" vertical="center"/>
      <protection/>
    </xf>
    <xf numFmtId="0" fontId="86" fillId="0" borderId="41" xfId="54" applyFont="1" applyFill="1" applyBorder="1" applyAlignment="1">
      <alignment horizontal="center" vertical="top" wrapText="1"/>
      <protection/>
    </xf>
    <xf numFmtId="0" fontId="86" fillId="0" borderId="28" xfId="54" applyFont="1" applyFill="1" applyBorder="1" applyAlignment="1">
      <alignment horizontal="center" vertical="top" wrapText="1"/>
      <protection/>
    </xf>
    <xf numFmtId="0" fontId="86" fillId="0" borderId="14" xfId="54" applyNumberFormat="1" applyFont="1" applyFill="1" applyBorder="1" applyAlignment="1">
      <alignment horizontal="center" vertical="center"/>
      <protection/>
    </xf>
    <xf numFmtId="0" fontId="86" fillId="0" borderId="28" xfId="54" applyNumberFormat="1" applyFont="1" applyFill="1" applyBorder="1" applyAlignment="1">
      <alignment horizontal="center" vertical="center"/>
      <protection/>
    </xf>
    <xf numFmtId="0" fontId="86" fillId="0" borderId="29" xfId="54" applyNumberFormat="1" applyFont="1" applyFill="1" applyBorder="1" applyAlignment="1">
      <alignment horizontal="center" vertical="center"/>
      <protection/>
    </xf>
    <xf numFmtId="0" fontId="87" fillId="0" borderId="41" xfId="54" applyFont="1" applyFill="1" applyBorder="1" applyAlignment="1">
      <alignment horizontal="center"/>
      <protection/>
    </xf>
    <xf numFmtId="0" fontId="87" fillId="0" borderId="28" xfId="54" applyFont="1" applyFill="1" applyBorder="1" applyAlignment="1">
      <alignment horizontal="center"/>
      <protection/>
    </xf>
    <xf numFmtId="0" fontId="87" fillId="0" borderId="14" xfId="54" applyFont="1" applyFill="1" applyBorder="1" applyAlignment="1">
      <alignment horizontal="center"/>
      <protection/>
    </xf>
    <xf numFmtId="0" fontId="86" fillId="0" borderId="19" xfId="54" applyNumberFormat="1" applyFont="1" applyFill="1" applyBorder="1" applyAlignment="1">
      <alignment horizontal="center" vertical="center"/>
      <protection/>
    </xf>
    <xf numFmtId="0" fontId="86" fillId="0" borderId="17" xfId="0" applyFont="1" applyFill="1" applyBorder="1" applyAlignment="1">
      <alignment horizontal="center" vertical="center"/>
    </xf>
    <xf numFmtId="0" fontId="86" fillId="0" borderId="18" xfId="54" applyNumberFormat="1" applyFont="1" applyFill="1" applyBorder="1" applyAlignment="1">
      <alignment horizontal="center" vertical="center"/>
      <protection/>
    </xf>
    <xf numFmtId="0" fontId="86" fillId="35" borderId="18" xfId="0" applyFont="1" applyFill="1" applyBorder="1" applyAlignment="1">
      <alignment horizontal="center" vertical="center"/>
    </xf>
    <xf numFmtId="0" fontId="87" fillId="0" borderId="17" xfId="54" applyFont="1" applyFill="1" applyBorder="1" applyAlignment="1">
      <alignment horizontal="center"/>
      <protection/>
    </xf>
    <xf numFmtId="0" fontId="87" fillId="0" borderId="18" xfId="54" applyFont="1" applyFill="1" applyBorder="1" applyAlignment="1">
      <alignment horizontal="center"/>
      <protection/>
    </xf>
    <xf numFmtId="0" fontId="87" fillId="0" borderId="19" xfId="54" applyFont="1" applyFill="1" applyBorder="1" applyAlignment="1">
      <alignment horizontal="center"/>
      <protection/>
    </xf>
    <xf numFmtId="1" fontId="84" fillId="33" borderId="50" xfId="54" applyNumberFormat="1" applyFont="1" applyFill="1" applyBorder="1" applyAlignment="1">
      <alignment horizontal="left" vertical="center" wrapText="1"/>
      <protection/>
    </xf>
    <xf numFmtId="0" fontId="84" fillId="33" borderId="31" xfId="54" applyFont="1" applyFill="1" applyBorder="1" applyAlignment="1">
      <alignment horizontal="center" vertical="center" wrapText="1"/>
      <protection/>
    </xf>
    <xf numFmtId="0" fontId="84" fillId="33" borderId="52" xfId="0" applyFont="1" applyFill="1" applyBorder="1" applyAlignment="1">
      <alignment horizontal="center" vertical="center"/>
    </xf>
    <xf numFmtId="49" fontId="86" fillId="0" borderId="35" xfId="54" applyNumberFormat="1" applyFont="1" applyFill="1" applyBorder="1" applyAlignment="1">
      <alignment horizontal="left" vertical="top" wrapText="1"/>
      <protection/>
    </xf>
    <xf numFmtId="0" fontId="84" fillId="0" borderId="36" xfId="54" applyFont="1" applyFill="1" applyBorder="1" applyAlignment="1">
      <alignment horizontal="left" vertical="top" wrapText="1"/>
      <protection/>
    </xf>
    <xf numFmtId="0" fontId="84" fillId="0" borderId="37" xfId="54" applyFont="1" applyFill="1" applyBorder="1" applyAlignment="1">
      <alignment horizontal="center" vertical="top" wrapText="1"/>
      <protection/>
    </xf>
    <xf numFmtId="0" fontId="84" fillId="0" borderId="26" xfId="54" applyFont="1" applyFill="1" applyBorder="1" applyAlignment="1">
      <alignment horizontal="center" vertical="top" wrapText="1"/>
      <protection/>
    </xf>
    <xf numFmtId="0" fontId="84" fillId="0" borderId="32" xfId="54" applyNumberFormat="1" applyFont="1" applyFill="1" applyBorder="1" applyAlignment="1">
      <alignment horizontal="center" vertical="center"/>
      <protection/>
    </xf>
    <xf numFmtId="0" fontId="84" fillId="0" borderId="37" xfId="0" applyNumberFormat="1" applyFont="1" applyFill="1" applyBorder="1" applyAlignment="1">
      <alignment horizontal="center" vertical="center"/>
    </xf>
    <xf numFmtId="0" fontId="84" fillId="0" borderId="26" xfId="0" applyNumberFormat="1" applyFont="1" applyFill="1" applyBorder="1" applyAlignment="1">
      <alignment horizontal="center" vertical="center"/>
    </xf>
    <xf numFmtId="0" fontId="84" fillId="0" borderId="27" xfId="0" applyNumberFormat="1" applyFont="1" applyFill="1" applyBorder="1" applyAlignment="1">
      <alignment horizontal="center" vertical="center"/>
    </xf>
    <xf numFmtId="49" fontId="86" fillId="0" borderId="45" xfId="54" applyNumberFormat="1" applyFont="1" applyFill="1" applyBorder="1" applyAlignment="1">
      <alignment horizontal="left" vertical="top" wrapText="1"/>
      <protection/>
    </xf>
    <xf numFmtId="49" fontId="91" fillId="0" borderId="34" xfId="54" applyNumberFormat="1" applyFont="1" applyFill="1" applyBorder="1" applyAlignment="1">
      <alignment horizontal="center" vertical="center"/>
      <protection/>
    </xf>
    <xf numFmtId="0" fontId="86" fillId="0" borderId="13" xfId="0" applyFont="1" applyFill="1" applyBorder="1" applyAlignment="1">
      <alignment horizontal="center" vertical="center"/>
    </xf>
    <xf numFmtId="0" fontId="86" fillId="0" borderId="47" xfId="0" applyFont="1" applyFill="1" applyBorder="1" applyAlignment="1">
      <alignment horizontal="center" vertical="center"/>
    </xf>
    <xf numFmtId="0" fontId="86" fillId="0" borderId="34" xfId="54" applyFont="1" applyFill="1" applyBorder="1" applyAlignment="1">
      <alignment horizontal="center" vertical="center"/>
      <protection/>
    </xf>
    <xf numFmtId="0" fontId="86" fillId="0" borderId="16" xfId="54" applyNumberFormat="1" applyFont="1" applyFill="1" applyBorder="1" applyAlignment="1">
      <alignment horizontal="center" vertical="center"/>
      <protection/>
    </xf>
    <xf numFmtId="0" fontId="86" fillId="0" borderId="13" xfId="54" applyFont="1" applyFill="1" applyBorder="1" applyAlignment="1">
      <alignment horizontal="center" vertical="center"/>
      <protection/>
    </xf>
    <xf numFmtId="0" fontId="86" fillId="0" borderId="47" xfId="54" applyFont="1" applyFill="1" applyBorder="1" applyAlignment="1">
      <alignment horizontal="center" vertical="center"/>
      <protection/>
    </xf>
    <xf numFmtId="0" fontId="86" fillId="0" borderId="16" xfId="54" applyFont="1" applyFill="1" applyBorder="1" applyAlignment="1">
      <alignment horizontal="center" vertical="center"/>
      <protection/>
    </xf>
    <xf numFmtId="0" fontId="86" fillId="0" borderId="47" xfId="54" applyNumberFormat="1" applyFont="1" applyFill="1" applyBorder="1" applyAlignment="1" applyProtection="1">
      <alignment horizontal="center" vertical="center"/>
      <protection locked="0"/>
    </xf>
    <xf numFmtId="0" fontId="86" fillId="0" borderId="13" xfId="54" applyNumberFormat="1" applyFont="1" applyFill="1" applyBorder="1" applyAlignment="1" applyProtection="1">
      <alignment horizontal="center" vertical="center"/>
      <protection locked="0"/>
    </xf>
    <xf numFmtId="49" fontId="86" fillId="0" borderId="39" xfId="54" applyNumberFormat="1" applyFont="1" applyFill="1" applyBorder="1" applyAlignment="1">
      <alignment horizontal="left" vertical="center" wrapText="1"/>
      <protection/>
    </xf>
    <xf numFmtId="0" fontId="86" fillId="0" borderId="40" xfId="54" applyFont="1" applyFill="1" applyBorder="1" applyAlignment="1">
      <alignment horizontal="left" vertical="top" wrapText="1"/>
      <protection/>
    </xf>
    <xf numFmtId="0" fontId="86" fillId="0" borderId="14" xfId="54" applyFont="1" applyFill="1" applyBorder="1" applyAlignment="1">
      <alignment horizontal="center" vertical="center"/>
      <protection/>
    </xf>
    <xf numFmtId="0" fontId="86" fillId="0" borderId="28" xfId="54" applyFont="1" applyFill="1" applyBorder="1" applyAlignment="1">
      <alignment horizontal="center" vertical="center"/>
      <protection/>
    </xf>
    <xf numFmtId="0" fontId="86" fillId="0" borderId="29" xfId="54" applyFont="1" applyFill="1" applyBorder="1" applyAlignment="1">
      <alignment horizontal="center" vertical="center"/>
      <protection/>
    </xf>
    <xf numFmtId="0" fontId="84" fillId="0" borderId="55" xfId="0" applyNumberFormat="1" applyFont="1" applyFill="1" applyBorder="1" applyAlignment="1">
      <alignment horizontal="center" vertical="center"/>
    </xf>
    <xf numFmtId="0" fontId="87" fillId="0" borderId="56" xfId="54" applyFont="1" applyFill="1" applyBorder="1" applyAlignment="1">
      <alignment horizontal="center"/>
      <protection/>
    </xf>
    <xf numFmtId="0" fontId="86" fillId="0" borderId="41" xfId="0" applyNumberFormat="1" applyFont="1" applyFill="1" applyBorder="1" applyAlignment="1">
      <alignment horizontal="center" vertical="center"/>
    </xf>
    <xf numFmtId="0" fontId="87" fillId="0" borderId="28" xfId="54" applyFont="1" applyFill="1" applyBorder="1" applyAlignment="1">
      <alignment horizontal="center" vertical="center"/>
      <protection/>
    </xf>
    <xf numFmtId="0" fontId="84" fillId="35" borderId="21" xfId="0" applyNumberFormat="1" applyFont="1" applyFill="1" applyBorder="1" applyAlignment="1">
      <alignment horizontal="center" vertical="center"/>
    </xf>
    <xf numFmtId="0" fontId="84" fillId="35" borderId="23" xfId="0" applyNumberFormat="1" applyFont="1" applyFill="1" applyBorder="1" applyAlignment="1">
      <alignment horizontal="center" vertical="center"/>
    </xf>
    <xf numFmtId="0" fontId="84" fillId="35" borderId="24" xfId="0" applyNumberFormat="1" applyFont="1" applyFill="1" applyBorder="1" applyAlignment="1">
      <alignment horizontal="center" vertical="center"/>
    </xf>
    <xf numFmtId="0" fontId="84" fillId="35" borderId="57" xfId="0" applyNumberFormat="1" applyFont="1" applyFill="1" applyBorder="1" applyAlignment="1">
      <alignment horizontal="center" vertical="center"/>
    </xf>
    <xf numFmtId="0" fontId="84" fillId="35" borderId="22" xfId="0" applyNumberFormat="1" applyFont="1" applyFill="1" applyBorder="1" applyAlignment="1">
      <alignment horizontal="center" vertical="center"/>
    </xf>
    <xf numFmtId="0" fontId="86" fillId="0" borderId="35" xfId="54" applyFont="1" applyFill="1" applyBorder="1" applyAlignment="1">
      <alignment horizontal="left" vertical="top" wrapText="1"/>
      <protection/>
    </xf>
    <xf numFmtId="0" fontId="83" fillId="0" borderId="11" xfId="54" applyFont="1" applyFill="1" applyBorder="1">
      <alignment/>
      <protection/>
    </xf>
    <xf numFmtId="0" fontId="86" fillId="0" borderId="11" xfId="54" applyFont="1" applyFill="1" applyBorder="1" applyAlignment="1">
      <alignment horizontal="center" vertical="top" wrapText="1"/>
      <protection/>
    </xf>
    <xf numFmtId="0" fontId="86" fillId="0" borderId="12" xfId="54" applyFont="1" applyFill="1" applyBorder="1" applyAlignment="1">
      <alignment horizontal="center" vertical="center"/>
      <protection/>
    </xf>
    <xf numFmtId="0" fontId="86" fillId="0" borderId="55" xfId="0" applyNumberFormat="1" applyFont="1" applyFill="1" applyBorder="1" applyAlignment="1">
      <alignment horizontal="center" vertical="center"/>
    </xf>
    <xf numFmtId="0" fontId="86" fillId="0" borderId="32" xfId="54" applyNumberFormat="1" applyFont="1" applyFill="1" applyBorder="1" applyAlignment="1">
      <alignment horizontal="center" vertical="center"/>
      <protection/>
    </xf>
    <xf numFmtId="0" fontId="86" fillId="0" borderId="55" xfId="54" applyNumberFormat="1" applyFont="1" applyFill="1" applyBorder="1" applyAlignment="1">
      <alignment horizontal="center" vertical="center"/>
      <protection/>
    </xf>
    <xf numFmtId="0" fontId="86" fillId="0" borderId="37" xfId="54" applyNumberFormat="1" applyFont="1" applyFill="1" applyBorder="1" applyAlignment="1">
      <alignment horizontal="center" vertical="center"/>
      <protection/>
    </xf>
    <xf numFmtId="0" fontId="86" fillId="0" borderId="45" xfId="54" applyFont="1" applyFill="1" applyBorder="1" applyAlignment="1">
      <alignment horizontal="left" vertical="top" wrapText="1"/>
      <protection/>
    </xf>
    <xf numFmtId="0" fontId="83" fillId="0" borderId="13" xfId="54" applyFont="1" applyFill="1" applyBorder="1">
      <alignment/>
      <protection/>
    </xf>
    <xf numFmtId="0" fontId="86" fillId="0" borderId="56" xfId="0" applyNumberFormat="1" applyFont="1" applyFill="1" applyBorder="1" applyAlignment="1">
      <alignment horizontal="center" vertical="center"/>
    </xf>
    <xf numFmtId="0" fontId="86" fillId="0" borderId="56" xfId="54" applyNumberFormat="1" applyFont="1" applyFill="1" applyBorder="1" applyAlignment="1">
      <alignment horizontal="center" vertical="center"/>
      <protection/>
    </xf>
    <xf numFmtId="0" fontId="86" fillId="0" borderId="39" xfId="54" applyFont="1" applyFill="1" applyBorder="1" applyAlignment="1">
      <alignment horizontal="left" vertical="top" wrapText="1"/>
      <protection/>
    </xf>
    <xf numFmtId="0" fontId="86" fillId="0" borderId="19" xfId="54" applyFont="1" applyFill="1" applyBorder="1" applyAlignment="1">
      <alignment horizontal="center" vertical="center"/>
      <protection/>
    </xf>
    <xf numFmtId="0" fontId="86" fillId="0" borderId="58" xfId="0" applyNumberFormat="1" applyFont="1" applyFill="1" applyBorder="1" applyAlignment="1">
      <alignment horizontal="center" vertical="center"/>
    </xf>
    <xf numFmtId="0" fontId="86" fillId="35" borderId="28" xfId="0" applyNumberFormat="1" applyFont="1" applyFill="1" applyBorder="1" applyAlignment="1">
      <alignment horizontal="center" vertical="center"/>
    </xf>
    <xf numFmtId="0" fontId="86" fillId="0" borderId="58" xfId="54" applyNumberFormat="1" applyFont="1" applyFill="1" applyBorder="1" applyAlignment="1">
      <alignment horizontal="center" vertical="center"/>
      <protection/>
    </xf>
    <xf numFmtId="0" fontId="86" fillId="0" borderId="41" xfId="54" applyNumberFormat="1" applyFont="1" applyFill="1" applyBorder="1" applyAlignment="1">
      <alignment horizontal="center" vertical="center"/>
      <protection/>
    </xf>
    <xf numFmtId="0" fontId="84" fillId="35" borderId="59" xfId="0" applyNumberFormat="1" applyFont="1" applyFill="1" applyBorder="1" applyAlignment="1">
      <alignment horizontal="center" vertical="center"/>
    </xf>
    <xf numFmtId="0" fontId="84" fillId="35" borderId="60" xfId="0" applyNumberFormat="1" applyFont="1" applyFill="1" applyBorder="1" applyAlignment="1">
      <alignment horizontal="center" vertical="center"/>
    </xf>
    <xf numFmtId="0" fontId="84" fillId="35" borderId="61" xfId="0" applyNumberFormat="1" applyFont="1" applyFill="1" applyBorder="1" applyAlignment="1">
      <alignment horizontal="center" vertical="center"/>
    </xf>
    <xf numFmtId="0" fontId="84" fillId="35" borderId="62" xfId="0" applyNumberFormat="1" applyFont="1" applyFill="1" applyBorder="1" applyAlignment="1">
      <alignment horizontal="center" vertical="center"/>
    </xf>
    <xf numFmtId="0" fontId="84" fillId="35" borderId="28" xfId="0" applyNumberFormat="1" applyFont="1" applyFill="1" applyBorder="1" applyAlignment="1">
      <alignment horizontal="center" vertical="center"/>
    </xf>
    <xf numFmtId="0" fontId="86" fillId="0" borderId="43" xfId="54" applyFont="1" applyFill="1" applyBorder="1" applyAlignment="1">
      <alignment horizontal="left" vertical="top" wrapText="1"/>
      <protection/>
    </xf>
    <xf numFmtId="0" fontId="86" fillId="0" borderId="10" xfId="0" applyNumberFormat="1" applyFont="1" applyFill="1" applyBorder="1" applyAlignment="1">
      <alignment horizontal="center" vertical="center"/>
    </xf>
    <xf numFmtId="0" fontId="86" fillId="0" borderId="11" xfId="54" applyNumberFormat="1" applyFont="1" applyFill="1" applyBorder="1" applyAlignment="1">
      <alignment horizontal="center" vertical="center"/>
      <protection/>
    </xf>
    <xf numFmtId="0" fontId="86" fillId="35" borderId="11" xfId="0" applyNumberFormat="1" applyFont="1" applyFill="1" applyBorder="1" applyAlignment="1">
      <alignment horizontal="center" vertical="center"/>
    </xf>
    <xf numFmtId="0" fontId="86" fillId="0" borderId="12" xfId="54" applyNumberFormat="1" applyFont="1" applyFill="1" applyBorder="1" applyAlignment="1">
      <alignment horizontal="center" vertical="center"/>
      <protection/>
    </xf>
    <xf numFmtId="0" fontId="86" fillId="0" borderId="63" xfId="54" applyNumberFormat="1" applyFont="1" applyFill="1" applyBorder="1" applyAlignment="1">
      <alignment horizontal="center" vertical="center"/>
      <protection/>
    </xf>
    <xf numFmtId="0" fontId="86" fillId="0" borderId="10" xfId="54" applyNumberFormat="1" applyFont="1" applyFill="1" applyBorder="1" applyAlignment="1">
      <alignment horizontal="center" vertical="center"/>
      <protection/>
    </xf>
    <xf numFmtId="0" fontId="86" fillId="0" borderId="26" xfId="54" applyFont="1" applyFill="1" applyBorder="1" applyAlignment="1">
      <alignment vertical="top" wrapText="1"/>
      <protection/>
    </xf>
    <xf numFmtId="0" fontId="86" fillId="0" borderId="34" xfId="54" applyFont="1" applyBorder="1" applyAlignment="1">
      <alignment horizontal="center" vertical="center"/>
      <protection/>
    </xf>
    <xf numFmtId="0" fontId="86" fillId="0" borderId="14" xfId="54" applyFont="1" applyBorder="1" applyAlignment="1">
      <alignment horizontal="center" vertical="center"/>
      <protection/>
    </xf>
    <xf numFmtId="49" fontId="84" fillId="0" borderId="35" xfId="54" applyNumberFormat="1" applyFont="1" applyFill="1" applyBorder="1" applyAlignment="1">
      <alignment horizontal="left" vertical="center" wrapText="1"/>
      <protection/>
    </xf>
    <xf numFmtId="0" fontId="84" fillId="0" borderId="10" xfId="54" applyFont="1" applyBorder="1" applyAlignment="1">
      <alignment horizontal="center" wrapText="1"/>
      <protection/>
    </xf>
    <xf numFmtId="0" fontId="84" fillId="0" borderId="11" xfId="54" applyFont="1" applyBorder="1" applyAlignment="1">
      <alignment horizontal="center" wrapText="1"/>
      <protection/>
    </xf>
    <xf numFmtId="0" fontId="84" fillId="0" borderId="12" xfId="54" applyFont="1" applyBorder="1" applyAlignment="1">
      <alignment horizontal="center" wrapText="1"/>
      <protection/>
    </xf>
    <xf numFmtId="0" fontId="84" fillId="0" borderId="10" xfId="54" applyNumberFormat="1" applyFont="1" applyFill="1" applyBorder="1" applyAlignment="1">
      <alignment horizontal="center" vertical="center"/>
      <protection/>
    </xf>
    <xf numFmtId="0" fontId="84" fillId="0" borderId="11" xfId="54" applyNumberFormat="1" applyFont="1" applyFill="1" applyBorder="1" applyAlignment="1">
      <alignment horizontal="center" vertical="center"/>
      <protection/>
    </xf>
    <xf numFmtId="0" fontId="84" fillId="0" borderId="12" xfId="54" applyNumberFormat="1" applyFont="1" applyFill="1" applyBorder="1" applyAlignment="1">
      <alignment horizontal="center" vertical="center"/>
      <protection/>
    </xf>
    <xf numFmtId="49" fontId="84" fillId="0" borderId="45" xfId="54" applyNumberFormat="1" applyFont="1" applyFill="1" applyBorder="1" applyAlignment="1">
      <alignment horizontal="left" vertical="center" wrapText="1"/>
      <protection/>
    </xf>
    <xf numFmtId="0" fontId="84" fillId="0" borderId="16" xfId="54" applyNumberFormat="1" applyFont="1" applyFill="1" applyBorder="1" applyAlignment="1">
      <alignment horizontal="center" vertical="center"/>
      <protection/>
    </xf>
    <xf numFmtId="0" fontId="84" fillId="0" borderId="13" xfId="54" applyNumberFormat="1" applyFont="1" applyFill="1" applyBorder="1" applyAlignment="1">
      <alignment horizontal="center" vertical="center"/>
      <protection/>
    </xf>
    <xf numFmtId="0" fontId="84" fillId="0" borderId="34" xfId="54" applyNumberFormat="1" applyFont="1" applyFill="1" applyBorder="1" applyAlignment="1">
      <alignment horizontal="center" vertical="center"/>
      <protection/>
    </xf>
    <xf numFmtId="0" fontId="84" fillId="35" borderId="13" xfId="54" applyNumberFormat="1" applyFont="1" applyFill="1" applyBorder="1" applyAlignment="1">
      <alignment horizontal="center" vertical="center"/>
      <protection/>
    </xf>
    <xf numFmtId="49" fontId="84" fillId="0" borderId="64" xfId="54" applyNumberFormat="1" applyFont="1" applyFill="1" applyBorder="1" applyAlignment="1">
      <alignment horizontal="left" vertical="center" wrapText="1"/>
      <protection/>
    </xf>
    <xf numFmtId="0" fontId="84" fillId="0" borderId="64" xfId="54" applyFont="1" applyBorder="1" applyAlignment="1">
      <alignment horizontal="right" wrapText="1"/>
      <protection/>
    </xf>
    <xf numFmtId="0" fontId="84" fillId="0" borderId="17" xfId="54" applyNumberFormat="1" applyFont="1" applyFill="1" applyBorder="1" applyAlignment="1">
      <alignment horizontal="center" vertical="center"/>
      <protection/>
    </xf>
    <xf numFmtId="0" fontId="84" fillId="0" borderId="18" xfId="54" applyFont="1" applyBorder="1" applyAlignment="1">
      <alignment vertical="center" wrapText="1"/>
      <protection/>
    </xf>
    <xf numFmtId="0" fontId="84" fillId="0" borderId="19" xfId="54" applyFont="1" applyBorder="1" applyAlignment="1">
      <alignment vertical="center" wrapText="1"/>
      <protection/>
    </xf>
    <xf numFmtId="0" fontId="84" fillId="0" borderId="18" xfId="54" applyNumberFormat="1" applyFont="1" applyFill="1" applyBorder="1" applyAlignment="1">
      <alignment horizontal="center" vertical="center"/>
      <protection/>
    </xf>
    <xf numFmtId="0" fontId="84" fillId="35" borderId="18" xfId="54" applyNumberFormat="1" applyFont="1" applyFill="1" applyBorder="1" applyAlignment="1">
      <alignment horizontal="center" vertical="center"/>
      <protection/>
    </xf>
    <xf numFmtId="0" fontId="84" fillId="0" borderId="19" xfId="54" applyNumberFormat="1" applyFont="1" applyFill="1" applyBorder="1" applyAlignment="1">
      <alignment horizontal="center" vertical="center"/>
      <protection/>
    </xf>
    <xf numFmtId="0" fontId="87" fillId="0" borderId="18" xfId="54" applyFont="1" applyBorder="1">
      <alignment/>
      <protection/>
    </xf>
    <xf numFmtId="0" fontId="87" fillId="0" borderId="19" xfId="54" applyFont="1" applyBorder="1">
      <alignment/>
      <protection/>
    </xf>
    <xf numFmtId="0" fontId="84" fillId="0" borderId="36" xfId="54" applyFont="1" applyBorder="1" applyAlignment="1">
      <alignment horizontal="right" wrapText="1"/>
      <protection/>
    </xf>
    <xf numFmtId="0" fontId="84" fillId="0" borderId="37" xfId="54" applyNumberFormat="1" applyFont="1" applyFill="1" applyBorder="1" applyAlignment="1">
      <alignment horizontal="center" vertical="center"/>
      <protection/>
    </xf>
    <xf numFmtId="0" fontId="84" fillId="0" borderId="26" xfId="54" applyFont="1" applyBorder="1" applyAlignment="1">
      <alignment vertical="center" wrapText="1"/>
      <protection/>
    </xf>
    <xf numFmtId="0" fontId="84" fillId="0" borderId="32" xfId="54" applyFont="1" applyBorder="1" applyAlignment="1">
      <alignment vertical="center" wrapText="1"/>
      <protection/>
    </xf>
    <xf numFmtId="0" fontId="84" fillId="0" borderId="26" xfId="54" applyNumberFormat="1" applyFont="1" applyFill="1" applyBorder="1" applyAlignment="1">
      <alignment horizontal="center" vertical="center"/>
      <protection/>
    </xf>
    <xf numFmtId="0" fontId="84" fillId="35" borderId="26" xfId="54" applyNumberFormat="1" applyFont="1" applyFill="1" applyBorder="1" applyAlignment="1">
      <alignment horizontal="center" vertical="center"/>
      <protection/>
    </xf>
    <xf numFmtId="0" fontId="84" fillId="0" borderId="27" xfId="54" applyNumberFormat="1" applyFont="1" applyFill="1" applyBorder="1" applyAlignment="1">
      <alignment horizontal="center" vertical="center"/>
      <protection/>
    </xf>
    <xf numFmtId="0" fontId="87" fillId="0" borderId="27" xfId="54" applyFont="1" applyBorder="1">
      <alignment/>
      <protection/>
    </xf>
    <xf numFmtId="0" fontId="87" fillId="0" borderId="26" xfId="54" applyFont="1" applyBorder="1">
      <alignment/>
      <protection/>
    </xf>
    <xf numFmtId="0" fontId="84" fillId="0" borderId="46" xfId="54" applyFont="1" applyFill="1" applyBorder="1" applyAlignment="1">
      <alignment horizontal="left" vertical="center" wrapText="1"/>
      <protection/>
    </xf>
    <xf numFmtId="0" fontId="84" fillId="0" borderId="13" xfId="54" applyFont="1" applyFill="1" applyBorder="1" applyAlignment="1">
      <alignment horizontal="left" vertical="center" wrapText="1"/>
      <protection/>
    </xf>
    <xf numFmtId="0" fontId="84" fillId="0" borderId="34" xfId="54" applyFont="1" applyBorder="1" applyAlignment="1">
      <alignment horizontal="center" vertical="center"/>
      <protection/>
    </xf>
    <xf numFmtId="0" fontId="84" fillId="0" borderId="47" xfId="54" applyNumberFormat="1" applyFont="1" applyFill="1" applyBorder="1" applyAlignment="1">
      <alignment horizontal="center" vertical="center"/>
      <protection/>
    </xf>
    <xf numFmtId="0" fontId="87" fillId="0" borderId="47" xfId="54" applyFont="1" applyBorder="1">
      <alignment/>
      <protection/>
    </xf>
    <xf numFmtId="0" fontId="87" fillId="0" borderId="13" xfId="54" applyFont="1" applyBorder="1">
      <alignment/>
      <protection/>
    </xf>
    <xf numFmtId="0" fontId="84" fillId="0" borderId="49" xfId="54" applyFont="1" applyFill="1" applyBorder="1" applyAlignment="1">
      <alignment horizontal="left" vertical="center" wrapText="1"/>
      <protection/>
    </xf>
    <xf numFmtId="0" fontId="86" fillId="0" borderId="17" xfId="54" applyNumberFormat="1" applyFont="1" applyFill="1" applyBorder="1" applyAlignment="1">
      <alignment horizontal="center" vertical="center"/>
      <protection/>
    </xf>
    <xf numFmtId="0" fontId="84" fillId="0" borderId="18" xfId="54" applyFont="1" applyFill="1" applyBorder="1" applyAlignment="1">
      <alignment horizontal="left" vertical="center" wrapText="1"/>
      <protection/>
    </xf>
    <xf numFmtId="0" fontId="84" fillId="0" borderId="19" xfId="54" applyFont="1" applyBorder="1" applyAlignment="1">
      <alignment horizontal="center" vertical="center"/>
      <protection/>
    </xf>
    <xf numFmtId="0" fontId="84" fillId="0" borderId="28" xfId="54" applyNumberFormat="1" applyFont="1" applyFill="1" applyBorder="1" applyAlignment="1">
      <alignment horizontal="center" vertical="center"/>
      <protection/>
    </xf>
    <xf numFmtId="0" fontId="84" fillId="0" borderId="29" xfId="54" applyNumberFormat="1" applyFont="1" applyFill="1" applyBorder="1" applyAlignment="1">
      <alignment horizontal="center" vertical="center"/>
      <protection/>
    </xf>
    <xf numFmtId="0" fontId="84" fillId="0" borderId="41" xfId="54" applyNumberFormat="1" applyFont="1" applyFill="1" applyBorder="1" applyAlignment="1">
      <alignment horizontal="center" vertical="center"/>
      <protection/>
    </xf>
    <xf numFmtId="0" fontId="84" fillId="0" borderId="14" xfId="54" applyNumberFormat="1" applyFont="1" applyFill="1" applyBorder="1" applyAlignment="1">
      <alignment horizontal="center" vertical="center"/>
      <protection/>
    </xf>
    <xf numFmtId="0" fontId="87" fillId="0" borderId="29" xfId="54" applyFont="1" applyBorder="1">
      <alignment/>
      <protection/>
    </xf>
    <xf numFmtId="0" fontId="87" fillId="0" borderId="28" xfId="54" applyFont="1" applyBorder="1">
      <alignment/>
      <protection/>
    </xf>
    <xf numFmtId="0" fontId="86" fillId="0" borderId="63" xfId="54" applyFont="1" applyFill="1" applyBorder="1" applyAlignment="1">
      <alignment horizontal="center" vertical="center"/>
      <protection/>
    </xf>
    <xf numFmtId="0" fontId="86" fillId="0" borderId="56" xfId="54" applyFont="1" applyFill="1" applyBorder="1" applyAlignment="1">
      <alignment horizontal="center" vertical="center"/>
      <protection/>
    </xf>
    <xf numFmtId="0" fontId="86" fillId="36" borderId="13" xfId="54" applyFont="1" applyFill="1" applyBorder="1" applyAlignment="1">
      <alignment horizontal="center" vertical="center"/>
      <protection/>
    </xf>
    <xf numFmtId="0" fontId="86" fillId="36" borderId="18" xfId="54" applyFont="1" applyFill="1" applyBorder="1" applyAlignment="1">
      <alignment horizontal="center" vertical="center"/>
      <protection/>
    </xf>
    <xf numFmtId="0" fontId="86" fillId="0" borderId="20" xfId="54" applyFont="1" applyFill="1" applyBorder="1" applyAlignment="1">
      <alignment horizontal="center" vertical="center"/>
      <protection/>
    </xf>
    <xf numFmtId="0" fontId="86" fillId="0" borderId="18" xfId="54" applyFont="1" applyFill="1" applyBorder="1" applyAlignment="1">
      <alignment horizontal="center" vertical="center"/>
      <protection/>
    </xf>
    <xf numFmtId="0" fontId="92" fillId="36" borderId="0" xfId="54" applyFont="1" applyFill="1" applyBorder="1" applyAlignment="1">
      <alignment horizontal="left" vertical="top" wrapText="1"/>
      <protection/>
    </xf>
    <xf numFmtId="0" fontId="92" fillId="36" borderId="0" xfId="54" applyFont="1" applyFill="1" applyBorder="1">
      <alignment/>
      <protection/>
    </xf>
    <xf numFmtId="0" fontId="83" fillId="36" borderId="0" xfId="54" applyFont="1" applyFill="1" applyBorder="1">
      <alignment/>
      <protection/>
    </xf>
    <xf numFmtId="0" fontId="92" fillId="0" borderId="0" xfId="54" applyFont="1">
      <alignment/>
      <protection/>
    </xf>
    <xf numFmtId="0" fontId="92" fillId="35" borderId="0" xfId="54" applyFont="1" applyFill="1">
      <alignment/>
      <protection/>
    </xf>
    <xf numFmtId="0" fontId="83" fillId="35" borderId="0" xfId="54" applyFont="1" applyFill="1">
      <alignment/>
      <protection/>
    </xf>
    <xf numFmtId="0" fontId="84" fillId="35" borderId="31" xfId="54" applyFont="1" applyFill="1" applyBorder="1" applyAlignment="1">
      <alignment horizontal="center" vertical="center"/>
      <protection/>
    </xf>
    <xf numFmtId="0" fontId="86" fillId="0" borderId="58" xfId="54" applyFont="1" applyFill="1" applyBorder="1" applyAlignment="1">
      <alignment horizontal="center" vertical="center"/>
      <protection/>
    </xf>
    <xf numFmtId="0" fontId="87" fillId="0" borderId="56" xfId="54" applyFont="1" applyFill="1" applyBorder="1" applyAlignment="1">
      <alignment horizontal="center" vertical="center"/>
      <protection/>
    </xf>
    <xf numFmtId="0" fontId="87" fillId="0" borderId="58" xfId="54" applyFont="1" applyFill="1" applyBorder="1" applyAlignment="1">
      <alignment horizontal="center" vertical="center"/>
      <protection/>
    </xf>
    <xf numFmtId="0" fontId="87" fillId="0" borderId="18" xfId="54" applyFont="1" applyFill="1" applyBorder="1" applyAlignment="1">
      <alignment horizontal="center" vertical="center"/>
      <protection/>
    </xf>
    <xf numFmtId="0" fontId="87" fillId="0" borderId="19" xfId="54" applyFont="1" applyFill="1" applyBorder="1" applyAlignment="1">
      <alignment horizontal="center" vertical="center"/>
      <protection/>
    </xf>
    <xf numFmtId="49" fontId="91" fillId="7" borderId="53" xfId="54" applyNumberFormat="1" applyFont="1" applyFill="1" applyBorder="1" applyAlignment="1">
      <alignment horizontal="left" vertical="center" wrapText="1"/>
      <protection/>
    </xf>
    <xf numFmtId="0" fontId="91" fillId="7" borderId="54" xfId="54" applyFont="1" applyFill="1" applyBorder="1" applyAlignment="1">
      <alignment horizontal="left" vertical="top" wrapText="1"/>
      <protection/>
    </xf>
    <xf numFmtId="0" fontId="91" fillId="7" borderId="23" xfId="54" applyFont="1" applyFill="1" applyBorder="1" applyAlignment="1">
      <alignment horizontal="center" vertical="top" wrapText="1"/>
      <protection/>
    </xf>
    <xf numFmtId="0" fontId="86" fillId="7" borderId="24" xfId="54" applyNumberFormat="1" applyFont="1" applyFill="1" applyBorder="1" applyAlignment="1">
      <alignment horizontal="center" vertical="center"/>
      <protection/>
    </xf>
    <xf numFmtId="0" fontId="91" fillId="7" borderId="23" xfId="0" applyFont="1" applyFill="1" applyBorder="1" applyAlignment="1">
      <alignment horizontal="center" vertical="center"/>
    </xf>
    <xf numFmtId="0" fontId="91" fillId="7" borderId="22" xfId="0" applyFont="1" applyFill="1" applyBorder="1" applyAlignment="1">
      <alignment horizontal="center" vertical="center"/>
    </xf>
    <xf numFmtId="0" fontId="91" fillId="7" borderId="54" xfId="54" applyFont="1" applyFill="1" applyBorder="1" applyAlignment="1">
      <alignment horizontal="left" vertical="center" wrapText="1"/>
      <protection/>
    </xf>
    <xf numFmtId="0" fontId="91" fillId="7" borderId="23" xfId="54" applyFont="1" applyFill="1" applyBorder="1" applyAlignment="1">
      <alignment horizontal="center" vertical="center" wrapText="1"/>
      <protection/>
    </xf>
    <xf numFmtId="49" fontId="91" fillId="7" borderId="24" xfId="54" applyNumberFormat="1" applyFont="1" applyFill="1" applyBorder="1" applyAlignment="1">
      <alignment horizontal="center" vertical="center"/>
      <protection/>
    </xf>
    <xf numFmtId="0" fontId="86" fillId="7" borderId="23" xfId="0" applyNumberFormat="1" applyFont="1" applyFill="1" applyBorder="1" applyAlignment="1">
      <alignment horizontal="center" vertical="center"/>
    </xf>
    <xf numFmtId="0" fontId="86" fillId="7" borderId="22" xfId="0" applyNumberFormat="1" applyFont="1" applyFill="1" applyBorder="1" applyAlignment="1">
      <alignment horizontal="center" vertical="center"/>
    </xf>
    <xf numFmtId="0" fontId="86" fillId="0" borderId="37" xfId="54" applyFont="1" applyFill="1" applyBorder="1" applyAlignment="1">
      <alignment horizontal="center" vertical="top" wrapText="1"/>
      <protection/>
    </xf>
    <xf numFmtId="0" fontId="86" fillId="0" borderId="41" xfId="54" applyFont="1" applyFill="1" applyBorder="1" applyAlignment="1">
      <alignment horizontal="center" vertical="top" wrapText="1"/>
      <protection/>
    </xf>
    <xf numFmtId="0" fontId="86" fillId="0" borderId="28" xfId="54" applyFont="1" applyFill="1" applyBorder="1" applyAlignment="1">
      <alignment horizontal="center" vertical="top" wrapText="1"/>
      <protection/>
    </xf>
    <xf numFmtId="0" fontId="86" fillId="0" borderId="26" xfId="54" applyFont="1" applyFill="1" applyBorder="1" applyAlignment="1">
      <alignment horizontal="center" vertical="top" wrapText="1"/>
      <protection/>
    </xf>
    <xf numFmtId="49" fontId="86" fillId="35" borderId="53" xfId="54" applyNumberFormat="1" applyFont="1" applyFill="1" applyBorder="1" applyAlignment="1">
      <alignment horizontal="left" vertical="center" wrapText="1"/>
      <protection/>
    </xf>
    <xf numFmtId="0" fontId="84" fillId="35" borderId="54" xfId="54" applyFont="1" applyFill="1" applyBorder="1" applyAlignment="1">
      <alignment horizontal="left" vertical="top" wrapText="1"/>
      <protection/>
    </xf>
    <xf numFmtId="0" fontId="84" fillId="35" borderId="59" xfId="54" applyFont="1" applyFill="1" applyBorder="1" applyAlignment="1">
      <alignment horizontal="center" vertical="top" wrapText="1"/>
      <protection/>
    </xf>
    <xf numFmtId="0" fontId="84" fillId="35" borderId="60" xfId="54" applyFont="1" applyFill="1" applyBorder="1" applyAlignment="1">
      <alignment horizontal="center" vertical="top" wrapText="1"/>
      <protection/>
    </xf>
    <xf numFmtId="0" fontId="84" fillId="35" borderId="65" xfId="54" applyFont="1" applyFill="1" applyBorder="1" applyAlignment="1">
      <alignment horizontal="center" vertical="center"/>
      <protection/>
    </xf>
    <xf numFmtId="49" fontId="86" fillId="35" borderId="66" xfId="54" applyNumberFormat="1" applyFont="1" applyFill="1" applyBorder="1" applyAlignment="1">
      <alignment horizontal="left" vertical="center" wrapText="1"/>
      <protection/>
    </xf>
    <xf numFmtId="0" fontId="84" fillId="35" borderId="67" xfId="54" applyFont="1" applyFill="1" applyBorder="1" applyAlignment="1">
      <alignment horizontal="left" vertical="top" wrapText="1"/>
      <protection/>
    </xf>
    <xf numFmtId="0" fontId="84" fillId="35" borderId="25" xfId="54" applyFont="1" applyFill="1" applyBorder="1" applyAlignment="1">
      <alignment horizontal="center" vertical="top" wrapText="1"/>
      <protection/>
    </xf>
    <xf numFmtId="0" fontId="84" fillId="35" borderId="30" xfId="54" applyFont="1" applyFill="1" applyBorder="1" applyAlignment="1">
      <alignment horizontal="center" vertical="top" wrapText="1"/>
      <protection/>
    </xf>
    <xf numFmtId="0" fontId="86" fillId="0" borderId="26" xfId="54" applyFont="1" applyFill="1" applyBorder="1" applyAlignment="1">
      <alignment horizontal="center" vertical="top" wrapText="1"/>
      <protection/>
    </xf>
    <xf numFmtId="0" fontId="27" fillId="0" borderId="36" xfId="54" applyFont="1" applyFill="1" applyBorder="1" applyAlignment="1">
      <alignment horizontal="left" vertical="top" wrapText="1"/>
      <protection/>
    </xf>
    <xf numFmtId="0" fontId="93" fillId="0" borderId="28" xfId="54" applyFont="1" applyFill="1" applyBorder="1" applyAlignment="1">
      <alignment horizontal="center"/>
      <protection/>
    </xf>
    <xf numFmtId="49" fontId="84" fillId="35" borderId="53" xfId="54" applyNumberFormat="1" applyFont="1" applyFill="1" applyBorder="1" applyAlignment="1">
      <alignment horizontal="left" vertical="center" wrapText="1"/>
      <protection/>
    </xf>
    <xf numFmtId="0" fontId="84" fillId="35" borderId="54" xfId="54" applyFont="1" applyFill="1" applyBorder="1" applyAlignment="1">
      <alignment horizontal="left" vertical="center" wrapText="1"/>
      <protection/>
    </xf>
    <xf numFmtId="0" fontId="84" fillId="35" borderId="21" xfId="54" applyFont="1" applyFill="1" applyBorder="1" applyAlignment="1">
      <alignment horizontal="center" vertical="center" wrapText="1"/>
      <protection/>
    </xf>
    <xf numFmtId="0" fontId="84" fillId="35" borderId="23" xfId="54" applyFont="1" applyFill="1" applyBorder="1" applyAlignment="1">
      <alignment horizontal="center" vertical="center" wrapText="1"/>
      <protection/>
    </xf>
    <xf numFmtId="0" fontId="84" fillId="35" borderId="24" xfId="54" applyFont="1" applyFill="1" applyBorder="1" applyAlignment="1">
      <alignment horizontal="center" vertical="center"/>
      <protection/>
    </xf>
    <xf numFmtId="0" fontId="84" fillId="35" borderId="10" xfId="54" applyFont="1" applyFill="1" applyBorder="1" applyAlignment="1">
      <alignment horizontal="center" vertical="center" wrapText="1"/>
      <protection/>
    </xf>
    <xf numFmtId="0" fontId="84" fillId="35" borderId="11" xfId="54" applyFont="1" applyFill="1" applyBorder="1" applyAlignment="1">
      <alignment horizontal="center" vertical="center" wrapText="1"/>
      <protection/>
    </xf>
    <xf numFmtId="0" fontId="84" fillId="35" borderId="17" xfId="54" applyFont="1" applyFill="1" applyBorder="1" applyAlignment="1">
      <alignment horizontal="center" vertical="center" wrapText="1"/>
      <protection/>
    </xf>
    <xf numFmtId="0" fontId="84" fillId="35" borderId="68" xfId="54" applyFont="1" applyFill="1" applyBorder="1" applyAlignment="1">
      <alignment horizontal="center" vertical="center" wrapText="1"/>
      <protection/>
    </xf>
    <xf numFmtId="0" fontId="84" fillId="35" borderId="68" xfId="0" applyNumberFormat="1" applyFont="1" applyFill="1" applyBorder="1" applyAlignment="1">
      <alignment horizontal="center" vertical="center"/>
    </xf>
    <xf numFmtId="0" fontId="84" fillId="35" borderId="69" xfId="0" applyNumberFormat="1" applyFont="1" applyFill="1" applyBorder="1" applyAlignment="1">
      <alignment horizontal="center" vertical="center"/>
    </xf>
    <xf numFmtId="0" fontId="84" fillId="35" borderId="15" xfId="0" applyNumberFormat="1" applyFont="1" applyFill="1" applyBorder="1" applyAlignment="1">
      <alignment horizontal="center" vertical="center"/>
    </xf>
    <xf numFmtId="0" fontId="89" fillId="0" borderId="56" xfId="54" applyFont="1" applyFill="1" applyBorder="1" applyAlignment="1">
      <alignment horizontal="center"/>
      <protection/>
    </xf>
    <xf numFmtId="0" fontId="87" fillId="0" borderId="55" xfId="54" applyFont="1" applyFill="1" applyBorder="1" applyAlignment="1">
      <alignment horizontal="center"/>
      <protection/>
    </xf>
    <xf numFmtId="0" fontId="86" fillId="0" borderId="56" xfId="0" applyFont="1" applyFill="1" applyBorder="1" applyAlignment="1">
      <alignment horizontal="center"/>
    </xf>
    <xf numFmtId="0" fontId="87" fillId="0" borderId="55" xfId="54" applyFont="1" applyFill="1" applyBorder="1" applyAlignment="1">
      <alignment horizontal="center" vertical="center"/>
      <protection/>
    </xf>
    <xf numFmtId="0" fontId="87" fillId="0" borderId="58" xfId="54" applyFont="1" applyFill="1" applyBorder="1" applyAlignment="1">
      <alignment horizontal="center"/>
      <protection/>
    </xf>
    <xf numFmtId="0" fontId="87" fillId="0" borderId="20" xfId="54" applyFont="1" applyFill="1" applyBorder="1" applyAlignment="1">
      <alignment horizontal="center"/>
      <protection/>
    </xf>
    <xf numFmtId="0" fontId="84" fillId="33" borderId="0" xfId="0" applyFont="1" applyFill="1" applyBorder="1" applyAlignment="1">
      <alignment horizontal="center" vertical="center"/>
    </xf>
    <xf numFmtId="0" fontId="91" fillId="7" borderId="57" xfId="0" applyFont="1" applyFill="1" applyBorder="1" applyAlignment="1">
      <alignment horizontal="center" vertical="center"/>
    </xf>
    <xf numFmtId="0" fontId="84" fillId="0" borderId="44" xfId="54" applyNumberFormat="1" applyFont="1" applyFill="1" applyBorder="1" applyAlignment="1">
      <alignment horizontal="center" vertical="center"/>
      <protection/>
    </xf>
    <xf numFmtId="0" fontId="84" fillId="0" borderId="38" xfId="54" applyNumberFormat="1" applyFont="1" applyFill="1" applyBorder="1" applyAlignment="1">
      <alignment horizontal="center" vertical="center"/>
      <protection/>
    </xf>
    <xf numFmtId="0" fontId="86" fillId="0" borderId="56" xfId="0" applyFont="1" applyFill="1" applyBorder="1" applyAlignment="1">
      <alignment horizontal="center" vertical="center"/>
    </xf>
    <xf numFmtId="0" fontId="86" fillId="7" borderId="57" xfId="0" applyNumberFormat="1" applyFont="1" applyFill="1" applyBorder="1" applyAlignment="1">
      <alignment horizontal="center" vertical="center"/>
    </xf>
    <xf numFmtId="0" fontId="84" fillId="0" borderId="63" xfId="54" applyNumberFormat="1" applyFont="1" applyFill="1" applyBorder="1" applyAlignment="1">
      <alignment horizontal="center" vertical="center"/>
      <protection/>
    </xf>
    <xf numFmtId="0" fontId="84" fillId="0" borderId="56" xfId="54" applyNumberFormat="1" applyFont="1" applyFill="1" applyBorder="1" applyAlignment="1">
      <alignment horizontal="center" vertical="center"/>
      <protection/>
    </xf>
    <xf numFmtId="0" fontId="84" fillId="0" borderId="20" xfId="54" applyNumberFormat="1" applyFont="1" applyFill="1" applyBorder="1" applyAlignment="1">
      <alignment horizontal="center" vertical="center"/>
      <protection/>
    </xf>
    <xf numFmtId="0" fontId="84" fillId="0" borderId="55" xfId="54" applyNumberFormat="1" applyFont="1" applyFill="1" applyBorder="1" applyAlignment="1">
      <alignment horizontal="center" vertical="center"/>
      <protection/>
    </xf>
    <xf numFmtId="0" fontId="84" fillId="0" borderId="58" xfId="54" applyNumberFormat="1" applyFont="1" applyFill="1" applyBorder="1" applyAlignment="1">
      <alignment horizontal="center" vertical="center"/>
      <protection/>
    </xf>
    <xf numFmtId="0" fontId="86" fillId="0" borderId="13" xfId="54" applyFont="1" applyFill="1" applyBorder="1" applyAlignment="1">
      <alignment horizontal="left" vertical="top" wrapText="1"/>
      <protection/>
    </xf>
    <xf numFmtId="0" fontId="86" fillId="0" borderId="34" xfId="0" applyNumberFormat="1" applyFont="1" applyFill="1" applyBorder="1" applyAlignment="1">
      <alignment horizontal="center" vertical="center"/>
    </xf>
    <xf numFmtId="49" fontId="86" fillId="0" borderId="16" xfId="54" applyNumberFormat="1" applyFont="1" applyFill="1" applyBorder="1" applyAlignment="1">
      <alignment horizontal="center" vertical="center"/>
      <protection/>
    </xf>
    <xf numFmtId="0" fontId="86" fillId="0" borderId="34" xfId="0" applyFont="1" applyFill="1" applyBorder="1" applyAlignment="1">
      <alignment horizontal="center" vertical="center"/>
    </xf>
    <xf numFmtId="0" fontId="86" fillId="0" borderId="41" xfId="54" applyFont="1" applyFill="1" applyBorder="1" applyAlignment="1">
      <alignment horizontal="center" vertical="center"/>
      <protection/>
    </xf>
    <xf numFmtId="0" fontId="86" fillId="7" borderId="21" xfId="0" applyNumberFormat="1" applyFont="1" applyFill="1" applyBorder="1" applyAlignment="1">
      <alignment horizontal="center" vertical="center"/>
    </xf>
    <xf numFmtId="0" fontId="86" fillId="7" borderId="24" xfId="0" applyNumberFormat="1" applyFont="1" applyFill="1" applyBorder="1" applyAlignment="1">
      <alignment horizontal="center" vertical="center"/>
    </xf>
    <xf numFmtId="0" fontId="86" fillId="0" borderId="37" xfId="54" applyFont="1" applyFill="1" applyBorder="1" applyAlignment="1">
      <alignment horizontal="center" vertical="center"/>
      <protection/>
    </xf>
    <xf numFmtId="0" fontId="86" fillId="0" borderId="32" xfId="54" applyFont="1" applyFill="1" applyBorder="1" applyAlignment="1">
      <alignment horizontal="center" vertical="center"/>
      <protection/>
    </xf>
    <xf numFmtId="0" fontId="84" fillId="33" borderId="41" xfId="0" applyFont="1" applyFill="1" applyBorder="1" applyAlignment="1">
      <alignment horizontal="center" vertical="center"/>
    </xf>
    <xf numFmtId="0" fontId="84" fillId="33" borderId="14" xfId="0" applyFont="1" applyFill="1" applyBorder="1" applyAlignment="1">
      <alignment horizontal="center" vertical="center"/>
    </xf>
    <xf numFmtId="0" fontId="84" fillId="0" borderId="32" xfId="0" applyNumberFormat="1" applyFont="1" applyFill="1" applyBorder="1" applyAlignment="1">
      <alignment horizontal="center" vertical="center"/>
    </xf>
    <xf numFmtId="0" fontId="91" fillId="7" borderId="21" xfId="0" applyFont="1" applyFill="1" applyBorder="1" applyAlignment="1">
      <alignment horizontal="center" vertical="center"/>
    </xf>
    <xf numFmtId="0" fontId="91" fillId="7" borderId="24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wrapText="1"/>
    </xf>
    <xf numFmtId="0" fontId="86" fillId="0" borderId="41" xfId="0" applyFont="1" applyFill="1" applyBorder="1" applyAlignment="1">
      <alignment horizontal="center" wrapText="1"/>
    </xf>
    <xf numFmtId="0" fontId="86" fillId="0" borderId="28" xfId="0" applyFont="1" applyFill="1" applyBorder="1" applyAlignment="1">
      <alignment horizontal="center" wrapText="1"/>
    </xf>
    <xf numFmtId="0" fontId="86" fillId="0" borderId="14" xfId="0" applyFont="1" applyFill="1" applyBorder="1" applyAlignment="1">
      <alignment horizontal="center" wrapText="1"/>
    </xf>
    <xf numFmtId="0" fontId="86" fillId="0" borderId="28" xfId="0" applyNumberFormat="1" applyFont="1" applyFill="1" applyBorder="1" applyAlignment="1">
      <alignment horizontal="center" vertical="center"/>
    </xf>
    <xf numFmtId="0" fontId="86" fillId="0" borderId="29" xfId="0" applyNumberFormat="1" applyFont="1" applyFill="1" applyBorder="1" applyAlignment="1">
      <alignment horizontal="center" vertical="center"/>
    </xf>
    <xf numFmtId="0" fontId="86" fillId="0" borderId="14" xfId="0" applyNumberFormat="1" applyFont="1" applyFill="1" applyBorder="1" applyAlignment="1">
      <alignment horizontal="center" vertical="center"/>
    </xf>
    <xf numFmtId="0" fontId="86" fillId="0" borderId="58" xfId="0" applyFont="1" applyFill="1" applyBorder="1" applyAlignment="1">
      <alignment horizontal="center"/>
    </xf>
    <xf numFmtId="0" fontId="86" fillId="0" borderId="28" xfId="0" applyFont="1" applyFill="1" applyBorder="1" applyAlignment="1">
      <alignment horizontal="center"/>
    </xf>
    <xf numFmtId="0" fontId="86" fillId="0" borderId="14" xfId="0" applyFont="1" applyFill="1" applyBorder="1" applyAlignment="1">
      <alignment horizontal="center"/>
    </xf>
    <xf numFmtId="0" fontId="86" fillId="0" borderId="41" xfId="0" applyFont="1" applyFill="1" applyBorder="1" applyAlignment="1">
      <alignment horizontal="center"/>
    </xf>
    <xf numFmtId="0" fontId="86" fillId="0" borderId="36" xfId="54" applyFont="1" applyFill="1" applyBorder="1" applyAlignment="1">
      <alignment horizontal="left" vertical="center" wrapText="1"/>
      <protection/>
    </xf>
    <xf numFmtId="0" fontId="86" fillId="0" borderId="37" xfId="54" applyFont="1" applyFill="1" applyBorder="1" applyAlignment="1">
      <alignment horizontal="center" vertical="center" wrapText="1"/>
      <protection/>
    </xf>
    <xf numFmtId="0" fontId="86" fillId="0" borderId="26" xfId="54" applyFont="1" applyFill="1" applyBorder="1" applyAlignment="1">
      <alignment horizontal="center" vertical="center" wrapText="1"/>
      <protection/>
    </xf>
    <xf numFmtId="0" fontId="86" fillId="35" borderId="26" xfId="54" applyFont="1" applyFill="1" applyBorder="1" applyAlignment="1">
      <alignment horizontal="center" vertical="center"/>
      <protection/>
    </xf>
    <xf numFmtId="0" fontId="86" fillId="0" borderId="26" xfId="54" applyFont="1" applyFill="1" applyBorder="1" applyAlignment="1">
      <alignment horizontal="center" vertical="center"/>
      <protection/>
    </xf>
    <xf numFmtId="0" fontId="86" fillId="0" borderId="27" xfId="54" applyFont="1" applyFill="1" applyBorder="1" applyAlignment="1">
      <alignment horizontal="center" vertical="center"/>
      <protection/>
    </xf>
    <xf numFmtId="0" fontId="86" fillId="0" borderId="55" xfId="54" applyFont="1" applyFill="1" applyBorder="1" applyAlignment="1">
      <alignment horizontal="center" vertical="center"/>
      <protection/>
    </xf>
    <xf numFmtId="0" fontId="94" fillId="0" borderId="32" xfId="54" applyFont="1" applyFill="1" applyBorder="1" applyAlignment="1">
      <alignment horizontal="center" vertical="center"/>
      <protection/>
    </xf>
    <xf numFmtId="0" fontId="94" fillId="0" borderId="37" xfId="54" applyFont="1" applyFill="1" applyBorder="1" applyAlignment="1">
      <alignment horizontal="center" vertical="center"/>
      <protection/>
    </xf>
    <xf numFmtId="0" fontId="94" fillId="0" borderId="26" xfId="54" applyFont="1" applyFill="1" applyBorder="1" applyAlignment="1">
      <alignment horizontal="center" vertical="center"/>
      <protection/>
    </xf>
    <xf numFmtId="0" fontId="86" fillId="35" borderId="24" xfId="54" applyNumberFormat="1" applyFont="1" applyFill="1" applyBorder="1" applyAlignment="1">
      <alignment horizontal="center" vertical="center"/>
      <protection/>
    </xf>
    <xf numFmtId="0" fontId="84" fillId="35" borderId="23" xfId="54" applyFont="1" applyFill="1" applyBorder="1" applyAlignment="1">
      <alignment horizontal="center" vertical="center"/>
      <protection/>
    </xf>
    <xf numFmtId="0" fontId="84" fillId="35" borderId="22" xfId="54" applyFont="1" applyFill="1" applyBorder="1" applyAlignment="1">
      <alignment horizontal="center" vertical="center"/>
      <protection/>
    </xf>
    <xf numFmtId="0" fontId="27" fillId="0" borderId="35" xfId="54" applyFont="1" applyFill="1" applyBorder="1" applyAlignment="1">
      <alignment horizontal="left" vertical="top" wrapText="1"/>
      <protection/>
    </xf>
    <xf numFmtId="0" fontId="27" fillId="0" borderId="45" xfId="54" applyFont="1" applyFill="1" applyBorder="1" applyAlignment="1">
      <alignment horizontal="left" vertical="top" wrapText="1"/>
      <protection/>
    </xf>
    <xf numFmtId="0" fontId="27" fillId="0" borderId="45" xfId="54" applyFont="1" applyFill="1" applyBorder="1" applyAlignment="1">
      <alignment horizontal="left" vertical="center" wrapText="1"/>
      <protection/>
    </xf>
    <xf numFmtId="0" fontId="84" fillId="35" borderId="70" xfId="54" applyFont="1" applyFill="1" applyBorder="1" applyAlignment="1">
      <alignment horizontal="center" vertical="center" wrapText="1"/>
      <protection/>
    </xf>
    <xf numFmtId="0" fontId="84" fillId="35" borderId="71" xfId="54" applyFont="1" applyFill="1" applyBorder="1" applyAlignment="1">
      <alignment horizontal="center" vertical="center"/>
      <protection/>
    </xf>
    <xf numFmtId="0" fontId="86" fillId="0" borderId="56" xfId="54" applyFont="1" applyFill="1" applyBorder="1" applyAlignment="1">
      <alignment horizontal="left" vertical="top" wrapText="1"/>
      <protection/>
    </xf>
    <xf numFmtId="0" fontId="89" fillId="0" borderId="14" xfId="54" applyFont="1" applyFill="1" applyBorder="1" applyAlignment="1">
      <alignment horizontal="center"/>
      <protection/>
    </xf>
    <xf numFmtId="0" fontId="86" fillId="0" borderId="28" xfId="54" applyFont="1" applyFill="1" applyBorder="1" applyAlignment="1">
      <alignment horizontal="left" vertical="top" wrapText="1"/>
      <protection/>
    </xf>
    <xf numFmtId="0" fontId="88" fillId="35" borderId="28" xfId="54" applyFont="1" applyFill="1" applyBorder="1" applyAlignment="1">
      <alignment horizontal="center" textRotation="90"/>
      <protection/>
    </xf>
    <xf numFmtId="0" fontId="88" fillId="0" borderId="28" xfId="54" applyFont="1" applyFill="1" applyBorder="1" applyAlignment="1">
      <alignment horizontal="center" textRotation="90"/>
      <protection/>
    </xf>
    <xf numFmtId="0" fontId="89" fillId="0" borderId="65" xfId="54" applyFont="1" applyFill="1" applyBorder="1" applyAlignment="1">
      <alignment horizontal="center" vertical="center" wrapText="1"/>
      <protection/>
    </xf>
    <xf numFmtId="0" fontId="89" fillId="0" borderId="58" xfId="54" applyFont="1" applyFill="1" applyBorder="1" applyAlignment="1">
      <alignment horizontal="center" vertical="center" wrapText="1"/>
      <protection/>
    </xf>
    <xf numFmtId="0" fontId="89" fillId="0" borderId="28" xfId="54" applyFont="1" applyFill="1" applyBorder="1" applyAlignment="1">
      <alignment horizontal="center" vertical="center" wrapText="1"/>
      <protection/>
    </xf>
    <xf numFmtId="0" fontId="89" fillId="36" borderId="28" xfId="54" applyFont="1" applyFill="1" applyBorder="1" applyAlignment="1">
      <alignment horizontal="center" vertical="center" wrapText="1"/>
      <protection/>
    </xf>
    <xf numFmtId="0" fontId="86" fillId="0" borderId="26" xfId="54" applyFont="1" applyFill="1" applyBorder="1" applyAlignment="1">
      <alignment horizontal="left" vertical="top" wrapText="1"/>
      <protection/>
    </xf>
    <xf numFmtId="0" fontId="86" fillId="0" borderId="55" xfId="54" applyFont="1" applyFill="1" applyBorder="1" applyAlignment="1">
      <alignment horizontal="left" vertical="top" wrapText="1"/>
      <protection/>
    </xf>
    <xf numFmtId="0" fontId="86" fillId="35" borderId="23" xfId="54" applyFont="1" applyFill="1" applyBorder="1" applyAlignment="1">
      <alignment horizontal="left" vertical="top" wrapText="1"/>
      <protection/>
    </xf>
    <xf numFmtId="0" fontId="93" fillId="0" borderId="29" xfId="54" applyFont="1" applyFill="1" applyBorder="1" applyAlignment="1">
      <alignment horizontal="center"/>
      <protection/>
    </xf>
    <xf numFmtId="0" fontId="86" fillId="35" borderId="22" xfId="54" applyFont="1" applyFill="1" applyBorder="1" applyAlignment="1">
      <alignment horizontal="left" vertical="top" wrapText="1"/>
      <protection/>
    </xf>
    <xf numFmtId="0" fontId="86" fillId="0" borderId="27" xfId="54" applyFont="1" applyFill="1" applyBorder="1" applyAlignment="1">
      <alignment horizontal="left" vertical="top" wrapText="1"/>
      <protection/>
    </xf>
    <xf numFmtId="0" fontId="86" fillId="0" borderId="47" xfId="54" applyFont="1" applyFill="1" applyBorder="1" applyAlignment="1">
      <alignment horizontal="left" vertical="top" wrapText="1"/>
      <protection/>
    </xf>
    <xf numFmtId="0" fontId="89" fillId="0" borderId="58" xfId="54" applyFont="1" applyFill="1" applyBorder="1" applyAlignment="1">
      <alignment horizontal="center"/>
      <protection/>
    </xf>
    <xf numFmtId="0" fontId="89" fillId="0" borderId="61" xfId="54" applyFont="1" applyFill="1" applyBorder="1" applyAlignment="1">
      <alignment horizontal="center" vertical="center" wrapText="1"/>
      <protection/>
    </xf>
    <xf numFmtId="0" fontId="93" fillId="0" borderId="58" xfId="54" applyFont="1" applyFill="1" applyBorder="1" applyAlignment="1">
      <alignment horizontal="center"/>
      <protection/>
    </xf>
    <xf numFmtId="0" fontId="86" fillId="35" borderId="57" xfId="54" applyFont="1" applyFill="1" applyBorder="1" applyAlignment="1">
      <alignment horizontal="left" vertical="top" wrapText="1"/>
      <protection/>
    </xf>
    <xf numFmtId="0" fontId="88" fillId="0" borderId="14" xfId="54" applyFont="1" applyFill="1" applyBorder="1" applyAlignment="1">
      <alignment horizontal="center" textRotation="90"/>
      <protection/>
    </xf>
    <xf numFmtId="0" fontId="93" fillId="0" borderId="41" xfId="54" applyFont="1" applyFill="1" applyBorder="1" applyAlignment="1">
      <alignment horizontal="center"/>
      <protection/>
    </xf>
    <xf numFmtId="0" fontId="93" fillId="0" borderId="14" xfId="54" applyFont="1" applyFill="1" applyBorder="1" applyAlignment="1">
      <alignment horizontal="center"/>
      <protection/>
    </xf>
    <xf numFmtId="1" fontId="84" fillId="35" borderId="10" xfId="54" applyNumberFormat="1" applyFont="1" applyFill="1" applyBorder="1" applyAlignment="1">
      <alignment horizontal="left" vertical="center" wrapText="1"/>
      <protection/>
    </xf>
    <xf numFmtId="0" fontId="84" fillId="35" borderId="11" xfId="0" applyFont="1" applyFill="1" applyBorder="1" applyAlignment="1">
      <alignment horizontal="center" vertical="center"/>
    </xf>
    <xf numFmtId="0" fontId="84" fillId="35" borderId="44" xfId="0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horizontal="center" vertical="center"/>
    </xf>
    <xf numFmtId="0" fontId="84" fillId="35" borderId="12" xfId="0" applyFont="1" applyFill="1" applyBorder="1" applyAlignment="1">
      <alignment horizontal="center" vertical="center"/>
    </xf>
    <xf numFmtId="0" fontId="84" fillId="35" borderId="63" xfId="0" applyFont="1" applyFill="1" applyBorder="1" applyAlignment="1">
      <alignment horizontal="center" vertical="center"/>
    </xf>
    <xf numFmtId="1" fontId="84" fillId="35" borderId="17" xfId="54" applyNumberFormat="1" applyFont="1" applyFill="1" applyBorder="1" applyAlignment="1">
      <alignment horizontal="left" vertical="center" wrapText="1"/>
      <protection/>
    </xf>
    <xf numFmtId="0" fontId="84" fillId="35" borderId="18" xfId="54" applyFont="1" applyFill="1" applyBorder="1" applyAlignment="1">
      <alignment horizontal="center" vertical="center" wrapText="1"/>
      <protection/>
    </xf>
    <xf numFmtId="0" fontId="84" fillId="35" borderId="18" xfId="0" applyFont="1" applyFill="1" applyBorder="1" applyAlignment="1">
      <alignment horizontal="center" vertical="center"/>
    </xf>
    <xf numFmtId="0" fontId="84" fillId="35" borderId="38" xfId="0" applyFont="1" applyFill="1" applyBorder="1" applyAlignment="1">
      <alignment horizontal="center" vertical="center"/>
    </xf>
    <xf numFmtId="0" fontId="84" fillId="35" borderId="17" xfId="0" applyFont="1" applyFill="1" applyBorder="1" applyAlignment="1">
      <alignment horizontal="center" vertical="center"/>
    </xf>
    <xf numFmtId="0" fontId="84" fillId="35" borderId="19" xfId="0" applyFont="1" applyFill="1" applyBorder="1" applyAlignment="1">
      <alignment horizontal="center" vertical="center"/>
    </xf>
    <xf numFmtId="0" fontId="84" fillId="35" borderId="20" xfId="0" applyFont="1" applyFill="1" applyBorder="1" applyAlignment="1">
      <alignment horizontal="center" vertical="center"/>
    </xf>
    <xf numFmtId="0" fontId="86" fillId="35" borderId="53" xfId="54" applyFont="1" applyFill="1" applyBorder="1" applyAlignment="1">
      <alignment horizontal="left" vertical="top" wrapText="1"/>
      <protection/>
    </xf>
    <xf numFmtId="0" fontId="86" fillId="35" borderId="54" xfId="54" applyFont="1" applyFill="1" applyBorder="1" applyAlignment="1">
      <alignment horizontal="left" vertical="top" wrapText="1"/>
      <protection/>
    </xf>
    <xf numFmtId="0" fontId="93" fillId="0" borderId="21" xfId="54" applyFont="1" applyFill="1" applyBorder="1" applyAlignment="1">
      <alignment horizontal="center"/>
      <protection/>
    </xf>
    <xf numFmtId="0" fontId="93" fillId="0" borderId="24" xfId="54" applyFont="1" applyFill="1" applyBorder="1" applyAlignment="1">
      <alignment horizontal="center"/>
      <protection/>
    </xf>
    <xf numFmtId="0" fontId="84" fillId="33" borderId="29" xfId="0" applyFont="1" applyFill="1" applyBorder="1" applyAlignment="1">
      <alignment horizontal="center" vertical="center"/>
    </xf>
    <xf numFmtId="0" fontId="84" fillId="33" borderId="28" xfId="0" applyFont="1" applyFill="1" applyBorder="1" applyAlignment="1">
      <alignment horizontal="center" vertical="center"/>
    </xf>
    <xf numFmtId="0" fontId="84" fillId="35" borderId="21" xfId="54" applyFont="1" applyFill="1" applyBorder="1" applyAlignment="1">
      <alignment horizontal="center" vertical="top" wrapText="1"/>
      <protection/>
    </xf>
    <xf numFmtId="0" fontId="84" fillId="35" borderId="23" xfId="54" applyFont="1" applyFill="1" applyBorder="1" applyAlignment="1">
      <alignment horizontal="center" vertical="top" wrapText="1"/>
      <protection/>
    </xf>
    <xf numFmtId="0" fontId="84" fillId="35" borderId="33" xfId="0" applyNumberFormat="1" applyFont="1" applyFill="1" applyBorder="1" applyAlignment="1">
      <alignment horizontal="center" vertical="center"/>
    </xf>
    <xf numFmtId="0" fontId="84" fillId="35" borderId="44" xfId="54" applyFont="1" applyFill="1" applyBorder="1" applyAlignment="1">
      <alignment horizontal="left" vertical="center" wrapText="1"/>
      <protection/>
    </xf>
    <xf numFmtId="0" fontId="84" fillId="35" borderId="38" xfId="54" applyFont="1" applyFill="1" applyBorder="1" applyAlignment="1">
      <alignment horizontal="left" vertical="center" wrapText="1"/>
      <protection/>
    </xf>
    <xf numFmtId="49" fontId="86" fillId="35" borderId="12" xfId="54" applyNumberFormat="1" applyFont="1" applyFill="1" applyBorder="1" applyAlignment="1">
      <alignment horizontal="center" vertical="center"/>
      <protection/>
    </xf>
    <xf numFmtId="49" fontId="86" fillId="35" borderId="19" xfId="54" applyNumberFormat="1" applyFont="1" applyFill="1" applyBorder="1" applyAlignment="1">
      <alignment horizontal="center" vertical="center"/>
      <protection/>
    </xf>
    <xf numFmtId="0" fontId="87" fillId="0" borderId="41" xfId="54" applyFont="1" applyFill="1" applyBorder="1" applyAlignment="1">
      <alignment horizontal="center" vertical="center"/>
      <protection/>
    </xf>
    <xf numFmtId="0" fontId="86" fillId="35" borderId="28" xfId="54" applyFont="1" applyFill="1" applyBorder="1" applyAlignment="1">
      <alignment horizontal="center" vertical="center"/>
      <protection/>
    </xf>
    <xf numFmtId="0" fontId="84" fillId="0" borderId="41" xfId="0" applyNumberFormat="1" applyFont="1" applyFill="1" applyBorder="1" applyAlignment="1">
      <alignment horizontal="center" vertical="center"/>
    </xf>
    <xf numFmtId="0" fontId="84" fillId="0" borderId="28" xfId="0" applyNumberFormat="1" applyFont="1" applyFill="1" applyBorder="1" applyAlignment="1">
      <alignment horizontal="center" vertical="center"/>
    </xf>
    <xf numFmtId="1" fontId="84" fillId="0" borderId="50" xfId="54" applyNumberFormat="1" applyFont="1" applyFill="1" applyBorder="1" applyAlignment="1">
      <alignment horizontal="left" vertical="center" wrapText="1"/>
      <protection/>
    </xf>
    <xf numFmtId="0" fontId="84" fillId="0" borderId="51" xfId="54" applyFont="1" applyFill="1" applyBorder="1" applyAlignment="1">
      <alignment horizontal="left" vertical="center" wrapText="1"/>
      <protection/>
    </xf>
    <xf numFmtId="0" fontId="84" fillId="0" borderId="25" xfId="54" applyFont="1" applyFill="1" applyBorder="1" applyAlignment="1">
      <alignment horizontal="center" vertical="center" wrapText="1"/>
      <protection/>
    </xf>
    <xf numFmtId="0" fontId="84" fillId="0" borderId="30" xfId="54" applyFont="1" applyFill="1" applyBorder="1" applyAlignment="1">
      <alignment horizontal="center" vertical="center" wrapText="1"/>
      <protection/>
    </xf>
    <xf numFmtId="49" fontId="86" fillId="0" borderId="31" xfId="54" applyNumberFormat="1" applyFont="1" applyFill="1" applyBorder="1" applyAlignment="1">
      <alignment horizontal="center" vertical="center"/>
      <protection/>
    </xf>
    <xf numFmtId="0" fontId="84" fillId="0" borderId="25" xfId="0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center" vertical="center"/>
    </xf>
    <xf numFmtId="0" fontId="84" fillId="35" borderId="30" xfId="0" applyFont="1" applyFill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/>
    </xf>
    <xf numFmtId="0" fontId="84" fillId="0" borderId="31" xfId="0" applyFont="1" applyFill="1" applyBorder="1" applyAlignment="1">
      <alignment horizontal="center" vertical="center"/>
    </xf>
    <xf numFmtId="0" fontId="84" fillId="0" borderId="72" xfId="0" applyFont="1" applyFill="1" applyBorder="1" applyAlignment="1">
      <alignment horizontal="center" vertical="center"/>
    </xf>
    <xf numFmtId="1" fontId="84" fillId="35" borderId="53" xfId="54" applyNumberFormat="1" applyFont="1" applyFill="1" applyBorder="1" applyAlignment="1">
      <alignment horizontal="left" vertical="center" wrapText="1"/>
      <protection/>
    </xf>
    <xf numFmtId="0" fontId="84" fillId="35" borderId="24" xfId="54" applyFont="1" applyFill="1" applyBorder="1" applyAlignment="1">
      <alignment horizontal="center" vertical="center" wrapText="1"/>
      <protection/>
    </xf>
    <xf numFmtId="49" fontId="84" fillId="0" borderId="39" xfId="54" applyNumberFormat="1" applyFont="1" applyFill="1" applyBorder="1" applyAlignment="1">
      <alignment horizontal="left" vertical="center" wrapText="1"/>
      <protection/>
    </xf>
    <xf numFmtId="0" fontId="84" fillId="0" borderId="39" xfId="54" applyFont="1" applyBorder="1" applyAlignment="1">
      <alignment horizontal="right" vertical="center" wrapText="1"/>
      <protection/>
    </xf>
    <xf numFmtId="0" fontId="84" fillId="0" borderId="41" xfId="54" applyFont="1" applyBorder="1" applyAlignment="1">
      <alignment horizontal="center" wrapText="1"/>
      <protection/>
    </xf>
    <xf numFmtId="0" fontId="84" fillId="0" borderId="28" xfId="54" applyFont="1" applyBorder="1" applyAlignment="1">
      <alignment horizontal="center" wrapText="1"/>
      <protection/>
    </xf>
    <xf numFmtId="0" fontId="84" fillId="0" borderId="14" xfId="54" applyFont="1" applyBorder="1" applyAlignment="1">
      <alignment horizontal="center" wrapText="1"/>
      <protection/>
    </xf>
    <xf numFmtId="0" fontId="84" fillId="0" borderId="73" xfId="54" applyNumberFormat="1" applyFont="1" applyFill="1" applyBorder="1" applyAlignment="1">
      <alignment horizontal="center" vertical="center"/>
      <protection/>
    </xf>
    <xf numFmtId="0" fontId="84" fillId="0" borderId="35" xfId="54" applyFont="1" applyBorder="1" applyAlignment="1">
      <alignment horizontal="right" vertical="center" wrapText="1"/>
      <protection/>
    </xf>
    <xf numFmtId="0" fontId="84" fillId="0" borderId="37" xfId="54" applyFont="1" applyBorder="1" applyAlignment="1">
      <alignment horizontal="center" vertical="center" wrapText="1"/>
      <protection/>
    </xf>
    <xf numFmtId="0" fontId="84" fillId="0" borderId="26" xfId="54" applyFont="1" applyBorder="1" applyAlignment="1">
      <alignment horizontal="center" vertical="center" wrapText="1"/>
      <protection/>
    </xf>
    <xf numFmtId="0" fontId="84" fillId="0" borderId="32" xfId="54" applyFont="1" applyBorder="1" applyAlignment="1">
      <alignment horizontal="center" vertical="center" wrapText="1"/>
      <protection/>
    </xf>
    <xf numFmtId="49" fontId="84" fillId="0" borderId="53" xfId="54" applyNumberFormat="1" applyFont="1" applyFill="1" applyBorder="1" applyAlignment="1">
      <alignment horizontal="left" vertical="center" wrapText="1"/>
      <protection/>
    </xf>
    <xf numFmtId="0" fontId="84" fillId="0" borderId="53" xfId="54" applyFont="1" applyBorder="1" applyAlignment="1">
      <alignment horizontal="right" vertical="center" wrapText="1"/>
      <protection/>
    </xf>
    <xf numFmtId="0" fontId="84" fillId="0" borderId="21" xfId="54" applyFont="1" applyBorder="1" applyAlignment="1">
      <alignment horizontal="center" wrapText="1"/>
      <protection/>
    </xf>
    <xf numFmtId="0" fontId="84" fillId="0" borderId="23" xfId="54" applyFont="1" applyBorder="1" applyAlignment="1">
      <alignment horizontal="center" wrapText="1"/>
      <protection/>
    </xf>
    <xf numFmtId="0" fontId="84" fillId="0" borderId="24" xfId="54" applyFont="1" applyBorder="1" applyAlignment="1">
      <alignment horizontal="center" wrapText="1"/>
      <protection/>
    </xf>
    <xf numFmtId="0" fontId="84" fillId="0" borderId="21" xfId="54" applyNumberFormat="1" applyFont="1" applyFill="1" applyBorder="1" applyAlignment="1">
      <alignment horizontal="center" vertical="center"/>
      <protection/>
    </xf>
    <xf numFmtId="0" fontId="84" fillId="0" borderId="23" xfId="54" applyNumberFormat="1" applyFont="1" applyFill="1" applyBorder="1" applyAlignment="1">
      <alignment horizontal="center" vertical="center"/>
      <protection/>
    </xf>
    <xf numFmtId="0" fontId="84" fillId="0" borderId="22" xfId="54" applyNumberFormat="1" applyFont="1" applyFill="1" applyBorder="1" applyAlignment="1">
      <alignment horizontal="center" vertical="center"/>
      <protection/>
    </xf>
    <xf numFmtId="0" fontId="84" fillId="0" borderId="57" xfId="54" applyNumberFormat="1" applyFont="1" applyFill="1" applyBorder="1" applyAlignment="1">
      <alignment horizontal="center" vertical="center"/>
      <protection/>
    </xf>
    <xf numFmtId="0" fontId="84" fillId="0" borderId="24" xfId="54" applyNumberFormat="1" applyFont="1" applyFill="1" applyBorder="1" applyAlignment="1">
      <alignment horizontal="center" vertical="center"/>
      <protection/>
    </xf>
    <xf numFmtId="0" fontId="86" fillId="35" borderId="23" xfId="54" applyFont="1" applyFill="1" applyBorder="1" applyAlignment="1">
      <alignment horizontal="center" vertical="top" wrapText="1"/>
      <protection/>
    </xf>
    <xf numFmtId="0" fontId="7" fillId="0" borderId="54" xfId="54" applyFont="1" applyBorder="1" applyAlignment="1">
      <alignment horizontal="right" wrapText="1"/>
      <protection/>
    </xf>
    <xf numFmtId="0" fontId="84" fillId="0" borderId="21" xfId="54" applyFont="1" applyBorder="1" applyAlignment="1">
      <alignment horizontal="center" vertical="center" wrapText="1"/>
      <protection/>
    </xf>
    <xf numFmtId="0" fontId="84" fillId="0" borderId="23" xfId="54" applyFont="1" applyBorder="1" applyAlignment="1">
      <alignment horizontal="center" vertical="center" wrapText="1"/>
      <protection/>
    </xf>
    <xf numFmtId="0" fontId="84" fillId="0" borderId="24" xfId="54" applyFont="1" applyBorder="1" applyAlignment="1">
      <alignment horizontal="center" vertical="center" wrapText="1"/>
      <protection/>
    </xf>
    <xf numFmtId="0" fontId="84" fillId="35" borderId="23" xfId="54" applyNumberFormat="1" applyFont="1" applyFill="1" applyBorder="1" applyAlignment="1">
      <alignment horizontal="center" vertical="center"/>
      <protection/>
    </xf>
    <xf numFmtId="0" fontId="84" fillId="0" borderId="53" xfId="54" applyFont="1" applyFill="1" applyBorder="1" applyAlignment="1">
      <alignment horizontal="right" vertical="center" wrapText="1"/>
      <protection/>
    </xf>
    <xf numFmtId="0" fontId="83" fillId="0" borderId="15" xfId="54" applyFont="1" applyBorder="1">
      <alignment/>
      <protection/>
    </xf>
    <xf numFmtId="49" fontId="84" fillId="0" borderId="50" xfId="54" applyNumberFormat="1" applyFont="1" applyFill="1" applyBorder="1" applyAlignment="1">
      <alignment horizontal="left" vertical="center" wrapText="1"/>
      <protection/>
    </xf>
    <xf numFmtId="0" fontId="84" fillId="0" borderId="25" xfId="54" applyFont="1" applyBorder="1" applyAlignment="1">
      <alignment horizontal="center" wrapText="1"/>
      <protection/>
    </xf>
    <xf numFmtId="0" fontId="84" fillId="0" borderId="30" xfId="54" applyFont="1" applyBorder="1" applyAlignment="1">
      <alignment horizontal="center" wrapText="1"/>
      <protection/>
    </xf>
    <xf numFmtId="0" fontId="84" fillId="0" borderId="31" xfId="54" applyFont="1" applyBorder="1" applyAlignment="1">
      <alignment horizontal="center" wrapText="1"/>
      <protection/>
    </xf>
    <xf numFmtId="0" fontId="84" fillId="0" borderId="30" xfId="54" applyNumberFormat="1" applyFont="1" applyFill="1" applyBorder="1" applyAlignment="1">
      <alignment horizontal="center" vertical="center"/>
      <protection/>
    </xf>
    <xf numFmtId="0" fontId="27" fillId="7" borderId="35" xfId="54" applyFont="1" applyFill="1" applyBorder="1" applyAlignment="1">
      <alignment horizontal="left" vertical="top" wrapText="1"/>
      <protection/>
    </xf>
    <xf numFmtId="0" fontId="27" fillId="7" borderId="36" xfId="54" applyFont="1" applyFill="1" applyBorder="1" applyAlignment="1">
      <alignment horizontal="left" vertical="top" wrapText="1"/>
      <protection/>
    </xf>
    <xf numFmtId="0" fontId="86" fillId="7" borderId="37" xfId="54" applyFont="1" applyFill="1" applyBorder="1" applyAlignment="1">
      <alignment horizontal="center" vertical="top" wrapText="1"/>
      <protection/>
    </xf>
    <xf numFmtId="0" fontId="86" fillId="7" borderId="32" xfId="54" applyFont="1" applyFill="1" applyBorder="1" applyAlignment="1">
      <alignment horizontal="center" vertical="top" wrapText="1"/>
      <protection/>
    </xf>
    <xf numFmtId="0" fontId="86" fillId="7" borderId="16" xfId="54" applyFont="1" applyFill="1" applyBorder="1" applyAlignment="1">
      <alignment horizontal="center" vertical="top" wrapText="1"/>
      <protection/>
    </xf>
    <xf numFmtId="0" fontId="86" fillId="7" borderId="34" xfId="54" applyFont="1" applyFill="1" applyBorder="1" applyAlignment="1">
      <alignment horizontal="center" vertical="top" wrapText="1"/>
      <protection/>
    </xf>
    <xf numFmtId="0" fontId="86" fillId="7" borderId="26" xfId="0" applyFont="1" applyFill="1" applyBorder="1" applyAlignment="1">
      <alignment horizontal="center" vertical="center"/>
    </xf>
    <xf numFmtId="0" fontId="86" fillId="7" borderId="37" xfId="0" applyNumberFormat="1" applyFont="1" applyFill="1" applyBorder="1" applyAlignment="1">
      <alignment horizontal="center" vertical="center"/>
    </xf>
    <xf numFmtId="0" fontId="86" fillId="7" borderId="26" xfId="54" applyNumberFormat="1" applyFont="1" applyFill="1" applyBorder="1" applyAlignment="1">
      <alignment horizontal="center" vertical="center"/>
      <protection/>
    </xf>
    <xf numFmtId="0" fontId="86" fillId="0" borderId="27" xfId="54" applyFont="1" applyFill="1" applyBorder="1" applyAlignment="1">
      <alignment horizontal="center" vertical="top" wrapText="1"/>
      <protection/>
    </xf>
    <xf numFmtId="0" fontId="86" fillId="0" borderId="47" xfId="54" applyFont="1" applyFill="1" applyBorder="1" applyAlignment="1">
      <alignment horizontal="center" vertical="top" wrapText="1"/>
      <protection/>
    </xf>
    <xf numFmtId="0" fontId="89" fillId="0" borderId="13" xfId="54" applyFont="1" applyFill="1" applyBorder="1" applyAlignment="1">
      <alignment horizontal="center"/>
      <protection/>
    </xf>
    <xf numFmtId="0" fontId="86" fillId="0" borderId="30" xfId="54" applyFont="1" applyFill="1" applyBorder="1" applyAlignment="1">
      <alignment horizontal="left" vertical="top" wrapText="1"/>
      <protection/>
    </xf>
    <xf numFmtId="0" fontId="86" fillId="0" borderId="52" xfId="54" applyFont="1" applyFill="1" applyBorder="1" applyAlignment="1">
      <alignment horizontal="left" vertical="top" wrapText="1"/>
      <protection/>
    </xf>
    <xf numFmtId="0" fontId="84" fillId="35" borderId="74" xfId="54" applyFont="1" applyFill="1" applyBorder="1" applyAlignment="1">
      <alignment horizontal="left" vertical="center" wrapText="1"/>
      <protection/>
    </xf>
    <xf numFmtId="0" fontId="84" fillId="35" borderId="75" xfId="0" applyNumberFormat="1" applyFont="1" applyFill="1" applyBorder="1" applyAlignment="1">
      <alignment horizontal="center" vertical="center"/>
    </xf>
    <xf numFmtId="0" fontId="84" fillId="35" borderId="71" xfId="0" applyNumberFormat="1" applyFont="1" applyFill="1" applyBorder="1" applyAlignment="1">
      <alignment horizontal="center" vertical="center"/>
    </xf>
    <xf numFmtId="0" fontId="84" fillId="35" borderId="70" xfId="0" applyNumberFormat="1" applyFont="1" applyFill="1" applyBorder="1" applyAlignment="1">
      <alignment horizontal="center" vertical="center"/>
    </xf>
    <xf numFmtId="0" fontId="27" fillId="0" borderId="13" xfId="54" applyFont="1" applyFill="1" applyBorder="1" applyAlignment="1">
      <alignment horizontal="left" vertical="center" wrapText="1"/>
      <protection/>
    </xf>
    <xf numFmtId="0" fontId="9" fillId="0" borderId="32" xfId="0" applyFont="1" applyBorder="1" applyAlignment="1">
      <alignment/>
    </xf>
    <xf numFmtId="0" fontId="86" fillId="0" borderId="13" xfId="54" applyFont="1" applyBorder="1" applyAlignment="1">
      <alignment horizontal="left" vertical="center" wrapText="1"/>
      <protection/>
    </xf>
    <xf numFmtId="0" fontId="86" fillId="0" borderId="13" xfId="54" applyFont="1" applyBorder="1" applyAlignment="1">
      <alignment wrapText="1"/>
      <protection/>
    </xf>
    <xf numFmtId="0" fontId="0" fillId="0" borderId="4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1" fillId="0" borderId="38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4" fillId="0" borderId="28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/>
    </xf>
    <xf numFmtId="0" fontId="88" fillId="0" borderId="10" xfId="54" applyFont="1" applyFill="1" applyBorder="1" applyAlignment="1">
      <alignment horizontal="center" vertical="center" wrapText="1"/>
      <protection/>
    </xf>
    <xf numFmtId="0" fontId="88" fillId="0" borderId="11" xfId="54" applyFont="1" applyFill="1" applyBorder="1" applyAlignment="1">
      <alignment horizontal="center" vertical="center" wrapText="1"/>
      <protection/>
    </xf>
    <xf numFmtId="0" fontId="88" fillId="0" borderId="44" xfId="54" applyFont="1" applyFill="1" applyBorder="1" applyAlignment="1">
      <alignment horizontal="center" vertical="center" wrapText="1"/>
      <protection/>
    </xf>
    <xf numFmtId="0" fontId="88" fillId="0" borderId="16" xfId="53" applyFont="1" applyFill="1" applyBorder="1" applyAlignment="1">
      <alignment horizontal="center" vertical="center" textRotation="90" wrapText="1"/>
      <protection/>
    </xf>
    <xf numFmtId="0" fontId="88" fillId="0" borderId="41" xfId="53" applyFont="1" applyFill="1" applyBorder="1" applyAlignment="1">
      <alignment horizontal="center" vertical="center" textRotation="90" wrapText="1"/>
      <protection/>
    </xf>
    <xf numFmtId="0" fontId="88" fillId="0" borderId="13" xfId="53" applyFont="1" applyFill="1" applyBorder="1" applyAlignment="1">
      <alignment horizontal="center" vertical="center" textRotation="90" wrapText="1"/>
      <protection/>
    </xf>
    <xf numFmtId="0" fontId="88" fillId="0" borderId="28" xfId="53" applyFont="1" applyFill="1" applyBorder="1" applyAlignment="1">
      <alignment horizontal="center" vertical="center" textRotation="90" wrapText="1"/>
      <protection/>
    </xf>
    <xf numFmtId="0" fontId="84" fillId="35" borderId="27" xfId="54" applyFont="1" applyFill="1" applyBorder="1" applyAlignment="1">
      <alignment horizontal="center" vertical="center" textRotation="90"/>
      <protection/>
    </xf>
    <xf numFmtId="0" fontId="84" fillId="35" borderId="47" xfId="54" applyFont="1" applyFill="1" applyBorder="1" applyAlignment="1">
      <alignment horizontal="center" vertical="center" textRotation="90"/>
      <protection/>
    </xf>
    <xf numFmtId="0" fontId="84" fillId="35" borderId="29" xfId="54" applyFont="1" applyFill="1" applyBorder="1" applyAlignment="1">
      <alignment horizontal="center" vertical="center" textRotation="90"/>
      <protection/>
    </xf>
    <xf numFmtId="0" fontId="84" fillId="0" borderId="45" xfId="54" applyFont="1" applyBorder="1" applyAlignment="1">
      <alignment horizontal="left" vertical="center" wrapText="1"/>
      <protection/>
    </xf>
    <xf numFmtId="0" fontId="84" fillId="0" borderId="76" xfId="54" applyFont="1" applyBorder="1" applyAlignment="1">
      <alignment horizontal="left" vertical="center" wrapText="1"/>
      <protection/>
    </xf>
    <xf numFmtId="0" fontId="84" fillId="0" borderId="56" xfId="54" applyFont="1" applyBorder="1" applyAlignment="1">
      <alignment horizontal="left" vertical="center" wrapText="1"/>
      <protection/>
    </xf>
    <xf numFmtId="0" fontId="88" fillId="0" borderId="13" xfId="54" applyFont="1" applyFill="1" applyBorder="1" applyAlignment="1">
      <alignment horizontal="center" textRotation="90"/>
      <protection/>
    </xf>
    <xf numFmtId="0" fontId="88" fillId="0" borderId="28" xfId="54" applyFont="1" applyFill="1" applyBorder="1" applyAlignment="1">
      <alignment horizontal="center" textRotation="90"/>
      <protection/>
    </xf>
    <xf numFmtId="0" fontId="88" fillId="0" borderId="47" xfId="54" applyFont="1" applyFill="1" applyBorder="1" applyAlignment="1">
      <alignment horizontal="center" vertical="center" textRotation="90" wrapText="1"/>
      <protection/>
    </xf>
    <xf numFmtId="0" fontId="88" fillId="0" borderId="29" xfId="54" applyFont="1" applyFill="1" applyBorder="1" applyAlignment="1">
      <alignment horizontal="center" vertical="center" textRotation="90" wrapText="1"/>
      <protection/>
    </xf>
    <xf numFmtId="0" fontId="86" fillId="0" borderId="45" xfId="54" applyFont="1" applyBorder="1" applyAlignment="1">
      <alignment horizontal="left" vertical="center" wrapText="1"/>
      <protection/>
    </xf>
    <xf numFmtId="0" fontId="86" fillId="0" borderId="76" xfId="54" applyFont="1" applyBorder="1" applyAlignment="1">
      <alignment horizontal="left" vertical="center" wrapText="1"/>
      <protection/>
    </xf>
    <xf numFmtId="0" fontId="86" fillId="0" borderId="56" xfId="54" applyFont="1" applyBorder="1" applyAlignment="1">
      <alignment horizontal="left" vertical="center" wrapText="1"/>
      <protection/>
    </xf>
    <xf numFmtId="0" fontId="88" fillId="0" borderId="56" xfId="54" applyFont="1" applyFill="1" applyBorder="1" applyAlignment="1">
      <alignment horizontal="center"/>
      <protection/>
    </xf>
    <xf numFmtId="0" fontId="88" fillId="0" borderId="13" xfId="54" applyFont="1" applyFill="1" applyBorder="1" applyAlignment="1">
      <alignment horizontal="center"/>
      <protection/>
    </xf>
    <xf numFmtId="0" fontId="89" fillId="0" borderId="13" xfId="54" applyFont="1" applyFill="1" applyBorder="1" applyAlignment="1">
      <alignment horizontal="center"/>
      <protection/>
    </xf>
    <xf numFmtId="0" fontId="95" fillId="0" borderId="13" xfId="54" applyFont="1" applyFill="1" applyBorder="1" applyAlignment="1">
      <alignment horizontal="center"/>
      <protection/>
    </xf>
    <xf numFmtId="0" fontId="95" fillId="0" borderId="34" xfId="54" applyFont="1" applyFill="1" applyBorder="1" applyAlignment="1">
      <alignment horizontal="center"/>
      <protection/>
    </xf>
    <xf numFmtId="0" fontId="84" fillId="0" borderId="0" xfId="54" applyFont="1" applyFill="1" applyBorder="1" applyAlignment="1">
      <alignment horizontal="center" wrapText="1"/>
      <protection/>
    </xf>
    <xf numFmtId="0" fontId="96" fillId="0" borderId="35" xfId="54" applyFont="1" applyFill="1" applyBorder="1" applyAlignment="1">
      <alignment horizontal="center" vertical="top" wrapText="1"/>
      <protection/>
    </xf>
    <xf numFmtId="0" fontId="96" fillId="0" borderId="78" xfId="54" applyFont="1" applyFill="1" applyBorder="1" applyAlignment="1">
      <alignment horizontal="center" vertical="top" wrapText="1"/>
      <protection/>
    </xf>
    <xf numFmtId="0" fontId="96" fillId="0" borderId="55" xfId="54" applyFont="1" applyFill="1" applyBorder="1" applyAlignment="1">
      <alignment horizontal="center" vertical="top" wrapText="1"/>
      <protection/>
    </xf>
    <xf numFmtId="0" fontId="88" fillId="0" borderId="42" xfId="54" applyFont="1" applyFill="1" applyBorder="1" applyAlignment="1">
      <alignment horizontal="center" vertical="center" textRotation="90" wrapText="1"/>
      <protection/>
    </xf>
    <xf numFmtId="0" fontId="88" fillId="0" borderId="45" xfId="54" applyFont="1" applyFill="1" applyBorder="1" applyAlignment="1">
      <alignment horizontal="center" vertical="center" textRotation="90" wrapText="1"/>
      <protection/>
    </xf>
    <xf numFmtId="0" fontId="88" fillId="0" borderId="39" xfId="54" applyFont="1" applyFill="1" applyBorder="1" applyAlignment="1">
      <alignment horizontal="center" vertical="center" textRotation="90" wrapText="1"/>
      <protection/>
    </xf>
    <xf numFmtId="0" fontId="88" fillId="0" borderId="43" xfId="53" applyFont="1" applyFill="1" applyBorder="1" applyAlignment="1">
      <alignment horizontal="center" vertical="center" wrapText="1"/>
      <protection/>
    </xf>
    <xf numFmtId="0" fontId="88" fillId="0" borderId="46" xfId="53" applyFont="1" applyFill="1" applyBorder="1" applyAlignment="1">
      <alignment horizontal="center" vertical="center" wrapText="1"/>
      <protection/>
    </xf>
    <xf numFmtId="0" fontId="88" fillId="0" borderId="40" xfId="53" applyFont="1" applyFill="1" applyBorder="1" applyAlignment="1">
      <alignment horizontal="center" vertical="center" wrapText="1"/>
      <protection/>
    </xf>
    <xf numFmtId="0" fontId="88" fillId="0" borderId="16" xfId="54" applyFont="1" applyFill="1" applyBorder="1" applyAlignment="1">
      <alignment horizontal="center" textRotation="90"/>
      <protection/>
    </xf>
    <xf numFmtId="0" fontId="88" fillId="0" borderId="41" xfId="54" applyFont="1" applyFill="1" applyBorder="1" applyAlignment="1">
      <alignment horizontal="center" textRotation="90"/>
      <protection/>
    </xf>
    <xf numFmtId="0" fontId="84" fillId="0" borderId="16" xfId="54" applyFont="1" applyBorder="1" applyAlignment="1">
      <alignment horizontal="left" vertical="center" wrapText="1"/>
      <protection/>
    </xf>
    <xf numFmtId="0" fontId="84" fillId="0" borderId="13" xfId="54" applyFont="1" applyBorder="1" applyAlignment="1">
      <alignment horizontal="left" vertical="center" wrapText="1"/>
      <protection/>
    </xf>
    <xf numFmtId="0" fontId="86" fillId="0" borderId="16" xfId="54" applyFont="1" applyBorder="1" applyAlignment="1">
      <alignment horizontal="left" vertical="center" wrapText="1"/>
      <protection/>
    </xf>
    <xf numFmtId="0" fontId="86" fillId="0" borderId="26" xfId="54" applyFont="1" applyBorder="1" applyAlignment="1">
      <alignment horizontal="left" vertical="center" wrapText="1"/>
      <protection/>
    </xf>
    <xf numFmtId="0" fontId="88" fillId="0" borderId="10" xfId="54" applyFont="1" applyFill="1" applyBorder="1" applyAlignment="1">
      <alignment horizontal="center" vertical="top" wrapText="1"/>
      <protection/>
    </xf>
    <xf numFmtId="0" fontId="88" fillId="0" borderId="11" xfId="54" applyFont="1" applyFill="1" applyBorder="1" applyAlignment="1">
      <alignment horizontal="center" vertical="top" wrapText="1"/>
      <protection/>
    </xf>
    <xf numFmtId="0" fontId="88" fillId="0" borderId="12" xfId="54" applyFont="1" applyFill="1" applyBorder="1" applyAlignment="1">
      <alignment horizontal="center" vertical="top" wrapText="1"/>
      <protection/>
    </xf>
    <xf numFmtId="0" fontId="86" fillId="0" borderId="16" xfId="54" applyFont="1" applyBorder="1" applyAlignment="1">
      <alignment wrapText="1"/>
      <protection/>
    </xf>
    <xf numFmtId="0" fontId="86" fillId="0" borderId="13" xfId="54" applyFont="1" applyBorder="1" applyAlignment="1">
      <alignment wrapText="1"/>
      <protection/>
    </xf>
    <xf numFmtId="0" fontId="86" fillId="0" borderId="47" xfId="54" applyFont="1" applyBorder="1" applyAlignment="1">
      <alignment wrapText="1"/>
      <protection/>
    </xf>
    <xf numFmtId="0" fontId="86" fillId="0" borderId="10" xfId="54" applyFont="1" applyBorder="1" applyAlignment="1">
      <alignment wrapText="1"/>
      <protection/>
    </xf>
    <xf numFmtId="0" fontId="86" fillId="0" borderId="11" xfId="54" applyFont="1" applyBorder="1" applyAlignment="1">
      <alignment wrapText="1"/>
      <protection/>
    </xf>
    <xf numFmtId="0" fontId="86" fillId="0" borderId="44" xfId="54" applyFont="1" applyBorder="1" applyAlignment="1">
      <alignment wrapText="1"/>
      <protection/>
    </xf>
    <xf numFmtId="0" fontId="95" fillId="0" borderId="56" xfId="54" applyFont="1" applyFill="1" applyBorder="1" applyAlignment="1">
      <alignment horizontal="center"/>
      <protection/>
    </xf>
    <xf numFmtId="0" fontId="86" fillId="0" borderId="39" xfId="54" applyFont="1" applyBorder="1" applyAlignment="1">
      <alignment horizontal="center" vertical="center" wrapText="1"/>
      <protection/>
    </xf>
    <xf numFmtId="0" fontId="86" fillId="0" borderId="79" xfId="54" applyFont="1" applyBorder="1" applyAlignment="1">
      <alignment horizontal="center" vertical="center" wrapText="1"/>
      <protection/>
    </xf>
    <xf numFmtId="0" fontId="86" fillId="0" borderId="58" xfId="54" applyFont="1" applyBorder="1" applyAlignment="1">
      <alignment horizontal="center" vertical="center" wrapText="1"/>
      <protection/>
    </xf>
    <xf numFmtId="0" fontId="86" fillId="0" borderId="17" xfId="54" applyFont="1" applyBorder="1" applyAlignment="1">
      <alignment horizontal="center" vertical="center" wrapText="1"/>
      <protection/>
    </xf>
    <xf numFmtId="0" fontId="86" fillId="0" borderId="18" xfId="54" applyFont="1" applyBorder="1" applyAlignment="1">
      <alignment horizontal="center" vertical="center" wrapText="1"/>
      <protection/>
    </xf>
    <xf numFmtId="0" fontId="86" fillId="0" borderId="38" xfId="54" applyFont="1" applyBorder="1" applyAlignment="1">
      <alignment horizontal="center" vertical="center" wrapText="1"/>
      <protection/>
    </xf>
    <xf numFmtId="0" fontId="86" fillId="0" borderId="13" xfId="54" applyFont="1" applyBorder="1" applyAlignment="1">
      <alignment horizontal="left" vertical="center" wrapText="1"/>
      <protection/>
    </xf>
    <xf numFmtId="0" fontId="86" fillId="0" borderId="47" xfId="54" applyFont="1" applyBorder="1" applyAlignment="1">
      <alignment horizontal="left" vertical="center" wrapText="1"/>
      <protection/>
    </xf>
    <xf numFmtId="0" fontId="86" fillId="0" borderId="16" xfId="54" applyFont="1" applyBorder="1" applyAlignment="1">
      <alignment vertical="center" wrapText="1"/>
      <protection/>
    </xf>
    <xf numFmtId="0" fontId="86" fillId="0" borderId="13" xfId="54" applyFont="1" applyBorder="1" applyAlignment="1">
      <alignment vertical="center" wrapText="1"/>
      <protection/>
    </xf>
    <xf numFmtId="0" fontId="86" fillId="0" borderId="47" xfId="54" applyFont="1" applyBorder="1" applyAlignment="1">
      <alignment vertical="center" wrapText="1"/>
      <protection/>
    </xf>
    <xf numFmtId="0" fontId="15" fillId="0" borderId="13" xfId="54" applyFont="1" applyBorder="1" applyAlignment="1">
      <alignment/>
      <protection/>
    </xf>
    <xf numFmtId="0" fontId="15" fillId="0" borderId="47" xfId="54" applyFont="1" applyBorder="1" applyAlignment="1">
      <alignment/>
      <protection/>
    </xf>
    <xf numFmtId="0" fontId="15" fillId="0" borderId="76" xfId="54" applyFont="1" applyBorder="1" applyAlignment="1">
      <alignment/>
      <protection/>
    </xf>
    <xf numFmtId="0" fontId="15" fillId="0" borderId="56" xfId="54" applyFont="1" applyBorder="1" applyAlignment="1">
      <alignment/>
      <protection/>
    </xf>
    <xf numFmtId="0" fontId="11" fillId="0" borderId="13" xfId="0" applyFont="1" applyBorder="1" applyAlignment="1">
      <alignment horizontal="center"/>
    </xf>
    <xf numFmtId="0" fontId="15" fillId="0" borderId="47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47" xfId="0" applyFont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47" xfId="0" applyFont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6" fillId="0" borderId="13" xfId="54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53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0" fillId="0" borderId="2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1" fillId="0" borderId="53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7" fillId="0" borderId="13" xfId="54" applyFont="1" applyBorder="1" applyAlignment="1">
      <alignment horizontal="left" vertical="center" wrapText="1"/>
      <protection/>
    </xf>
    <xf numFmtId="0" fontId="27" fillId="0" borderId="47" xfId="54" applyFont="1" applyBorder="1" applyAlignment="1">
      <alignment horizontal="left" vertical="center" wrapText="1"/>
      <protection/>
    </xf>
    <xf numFmtId="0" fontId="27" fillId="0" borderId="45" xfId="54" applyFont="1" applyBorder="1" applyAlignment="1">
      <alignment horizontal="left" vertical="center" wrapText="1"/>
      <protection/>
    </xf>
    <xf numFmtId="0" fontId="27" fillId="0" borderId="76" xfId="54" applyFont="1" applyBorder="1" applyAlignment="1">
      <alignment horizontal="left" vertical="center" wrapText="1"/>
      <protection/>
    </xf>
    <xf numFmtId="0" fontId="27" fillId="0" borderId="56" xfId="54" applyFont="1" applyBorder="1" applyAlignment="1">
      <alignment horizontal="left" vertical="center" wrapText="1"/>
      <protection/>
    </xf>
    <xf numFmtId="0" fontId="27" fillId="0" borderId="13" xfId="54" applyFont="1" applyBorder="1" applyAlignment="1">
      <alignment vertical="center" wrapText="1"/>
      <protection/>
    </xf>
    <xf numFmtId="0" fontId="27" fillId="0" borderId="47" xfId="54" applyFont="1" applyBorder="1" applyAlignment="1">
      <alignment vertical="center" wrapText="1"/>
      <protection/>
    </xf>
    <xf numFmtId="0" fontId="27" fillId="0" borderId="48" xfId="54" applyFont="1" applyBorder="1" applyAlignment="1">
      <alignment horizontal="center" vertical="center" wrapText="1"/>
      <protection/>
    </xf>
    <xf numFmtId="0" fontId="27" fillId="0" borderId="77" xfId="54" applyFont="1" applyBorder="1" applyAlignment="1">
      <alignment horizontal="center" vertical="center" wrapText="1"/>
      <protection/>
    </xf>
    <xf numFmtId="0" fontId="27" fillId="0" borderId="20" xfId="54" applyFont="1" applyBorder="1" applyAlignment="1">
      <alignment horizontal="center" vertical="center" wrapText="1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27" fillId="0" borderId="38" xfId="54" applyFont="1" applyBorder="1" applyAlignment="1">
      <alignment horizontal="center" vertical="center" wrapText="1"/>
      <protection/>
    </xf>
    <xf numFmtId="0" fontId="27" fillId="0" borderId="16" xfId="54" applyFont="1" applyBorder="1" applyAlignment="1">
      <alignment horizontal="left" vertical="center" wrapText="1"/>
      <protection/>
    </xf>
    <xf numFmtId="0" fontId="27" fillId="0" borderId="26" xfId="54" applyFont="1" applyBorder="1" applyAlignment="1">
      <alignment horizontal="left" vertical="center" wrapText="1"/>
      <protection/>
    </xf>
    <xf numFmtId="0" fontId="7" fillId="0" borderId="26" xfId="54" applyFont="1" applyBorder="1" applyAlignment="1">
      <alignment horizontal="center" vertical="center" textRotation="90"/>
      <protection/>
    </xf>
    <xf numFmtId="0" fontId="7" fillId="0" borderId="13" xfId="54" applyFont="1" applyBorder="1" applyAlignment="1">
      <alignment horizontal="center" vertical="center" textRotation="90"/>
      <protection/>
    </xf>
    <xf numFmtId="0" fontId="7" fillId="0" borderId="18" xfId="54" applyFont="1" applyBorder="1" applyAlignment="1">
      <alignment horizontal="center" vertical="center" textRotation="90"/>
      <protection/>
    </xf>
    <xf numFmtId="0" fontId="27" fillId="0" borderId="26" xfId="54" applyFont="1" applyBorder="1" applyAlignment="1">
      <alignment wrapText="1"/>
      <protection/>
    </xf>
    <xf numFmtId="0" fontId="27" fillId="0" borderId="27" xfId="54" applyFont="1" applyBorder="1" applyAlignment="1">
      <alignment wrapText="1"/>
      <protection/>
    </xf>
    <xf numFmtId="0" fontId="7" fillId="0" borderId="45" xfId="54" applyFont="1" applyBorder="1" applyAlignment="1">
      <alignment horizontal="left" vertical="center" wrapText="1"/>
      <protection/>
    </xf>
    <xf numFmtId="0" fontId="7" fillId="0" borderId="76" xfId="54" applyFont="1" applyBorder="1" applyAlignment="1">
      <alignment horizontal="left" vertical="center" wrapText="1"/>
      <protection/>
    </xf>
    <xf numFmtId="0" fontId="7" fillId="0" borderId="56" xfId="54" applyFont="1" applyBorder="1" applyAlignment="1">
      <alignment horizontal="left" vertical="center" wrapText="1"/>
      <protection/>
    </xf>
    <xf numFmtId="0" fontId="27" fillId="0" borderId="13" xfId="54" applyFont="1" applyBorder="1" applyAlignment="1">
      <alignment wrapText="1"/>
      <protection/>
    </xf>
    <xf numFmtId="0" fontId="27" fillId="0" borderId="47" xfId="54" applyFont="1" applyBorder="1" applyAlignment="1">
      <alignment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27" fillId="0" borderId="28" xfId="54" applyFont="1" applyFill="1" applyBorder="1" applyAlignment="1">
      <alignment horizontal="center" vertical="top" wrapText="1"/>
      <protection/>
    </xf>
    <xf numFmtId="0" fontId="27" fillId="0" borderId="26" xfId="54" applyFont="1" applyFill="1" applyBorder="1" applyAlignment="1">
      <alignment horizontal="center" vertical="top" wrapText="1"/>
      <protection/>
    </xf>
    <xf numFmtId="0" fontId="16" fillId="0" borderId="34" xfId="54" applyFont="1" applyFill="1" applyBorder="1" applyAlignment="1">
      <alignment horizontal="center" vertical="center" textRotation="90" wrapText="1"/>
      <protection/>
    </xf>
    <xf numFmtId="0" fontId="16" fillId="0" borderId="19" xfId="54" applyFont="1" applyFill="1" applyBorder="1" applyAlignment="1">
      <alignment horizontal="center" vertical="center" textRotation="90" wrapText="1"/>
      <protection/>
    </xf>
    <xf numFmtId="0" fontId="16" fillId="0" borderId="16" xfId="54" applyFont="1" applyFill="1" applyBorder="1" applyAlignment="1">
      <alignment horizontal="center" textRotation="90"/>
      <protection/>
    </xf>
    <xf numFmtId="0" fontId="16" fillId="0" borderId="17" xfId="54" applyFont="1" applyFill="1" applyBorder="1" applyAlignment="1">
      <alignment horizontal="center" textRotation="90"/>
      <protection/>
    </xf>
    <xf numFmtId="0" fontId="16" fillId="0" borderId="13" xfId="54" applyFont="1" applyFill="1" applyBorder="1" applyAlignment="1">
      <alignment horizontal="center" textRotation="90"/>
      <protection/>
    </xf>
    <xf numFmtId="0" fontId="16" fillId="0" borderId="18" xfId="54" applyFont="1" applyFill="1" applyBorder="1" applyAlignment="1">
      <alignment horizontal="center" textRotation="90"/>
      <protection/>
    </xf>
    <xf numFmtId="0" fontId="11" fillId="0" borderId="13" xfId="54" applyFont="1" applyFill="1" applyBorder="1" applyAlignment="1">
      <alignment horizontal="center"/>
      <protection/>
    </xf>
    <xf numFmtId="0" fontId="11" fillId="0" borderId="47" xfId="54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center"/>
      <protection/>
    </xf>
    <xf numFmtId="0" fontId="10" fillId="0" borderId="13" xfId="54" applyFont="1" applyFill="1" applyBorder="1" applyAlignment="1">
      <alignment horizontal="center"/>
      <protection/>
    </xf>
    <xf numFmtId="0" fontId="16" fillId="0" borderId="13" xfId="53" applyFont="1" applyFill="1" applyBorder="1" applyAlignment="1">
      <alignment horizontal="center" vertical="center" textRotation="90" wrapText="1"/>
      <protection/>
    </xf>
    <xf numFmtId="0" fontId="16" fillId="0" borderId="18" xfId="53" applyFont="1" applyFill="1" applyBorder="1" applyAlignment="1">
      <alignment horizontal="center" vertical="center" textRotation="90" wrapText="1"/>
      <protection/>
    </xf>
    <xf numFmtId="0" fontId="16" fillId="0" borderId="10" xfId="54" applyFont="1" applyFill="1" applyBorder="1" applyAlignment="1">
      <alignment horizontal="center"/>
      <protection/>
    </xf>
    <xf numFmtId="0" fontId="16" fillId="0" borderId="12" xfId="54" applyFont="1" applyFill="1" applyBorder="1" applyAlignment="1">
      <alignment horizontal="center"/>
      <protection/>
    </xf>
    <xf numFmtId="0" fontId="16" fillId="0" borderId="11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 wrapText="1"/>
      <protection/>
    </xf>
    <xf numFmtId="0" fontId="16" fillId="0" borderId="42" xfId="54" applyFont="1" applyFill="1" applyBorder="1" applyAlignment="1">
      <alignment horizontal="center" vertical="center" textRotation="90" wrapText="1"/>
      <protection/>
    </xf>
    <xf numFmtId="0" fontId="16" fillId="0" borderId="45" xfId="54" applyFont="1" applyFill="1" applyBorder="1" applyAlignment="1">
      <alignment horizontal="center" vertical="center" textRotation="90" wrapText="1"/>
      <protection/>
    </xf>
    <xf numFmtId="0" fontId="16" fillId="0" borderId="48" xfId="54" applyFont="1" applyFill="1" applyBorder="1" applyAlignment="1">
      <alignment horizontal="center" vertical="center" textRotation="90" wrapText="1"/>
      <protection/>
    </xf>
    <xf numFmtId="0" fontId="16" fillId="0" borderId="43" xfId="53" applyFont="1" applyFill="1" applyBorder="1" applyAlignment="1">
      <alignment horizontal="center" vertical="center" wrapText="1"/>
      <protection/>
    </xf>
    <xf numFmtId="0" fontId="16" fillId="0" borderId="46" xfId="53" applyFont="1" applyFill="1" applyBorder="1" applyAlignment="1">
      <alignment horizontal="center" vertical="center" wrapText="1"/>
      <protection/>
    </xf>
    <xf numFmtId="0" fontId="16" fillId="0" borderId="49" xfId="53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0" fontId="16" fillId="0" borderId="12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top" wrapText="1"/>
      <protection/>
    </xf>
    <xf numFmtId="0" fontId="16" fillId="0" borderId="11" xfId="54" applyFont="1" applyFill="1" applyBorder="1" applyAlignment="1">
      <alignment horizontal="center" vertical="top" wrapText="1"/>
      <protection/>
    </xf>
    <xf numFmtId="0" fontId="16" fillId="0" borderId="12" xfId="54" applyFont="1" applyFill="1" applyBorder="1" applyAlignment="1">
      <alignment horizontal="center" vertical="top" wrapText="1"/>
      <protection/>
    </xf>
    <xf numFmtId="0" fontId="16" fillId="0" borderId="61" xfId="54" applyFont="1" applyFill="1" applyBorder="1" applyAlignment="1">
      <alignment horizontal="center" vertical="center" wrapText="1"/>
      <protection/>
    </xf>
    <xf numFmtId="0" fontId="16" fillId="0" borderId="60" xfId="54" applyFont="1" applyFill="1" applyBorder="1" applyAlignment="1">
      <alignment horizontal="center" vertical="center" wrapText="1"/>
      <protection/>
    </xf>
    <xf numFmtId="0" fontId="16" fillId="0" borderId="65" xfId="54" applyFont="1" applyFill="1" applyBorder="1" applyAlignment="1">
      <alignment horizontal="center" vertical="center" wrapText="1"/>
      <protection/>
    </xf>
    <xf numFmtId="0" fontId="16" fillId="0" borderId="16" xfId="53" applyFont="1" applyFill="1" applyBorder="1" applyAlignment="1">
      <alignment horizontal="center" vertical="center" textRotation="90" wrapText="1"/>
      <protection/>
    </xf>
    <xf numFmtId="0" fontId="16" fillId="0" borderId="17" xfId="53" applyFont="1" applyFill="1" applyBorder="1" applyAlignment="1">
      <alignment horizontal="center" vertical="center" textRotation="90" wrapText="1"/>
      <protection/>
    </xf>
    <xf numFmtId="0" fontId="10" fillId="0" borderId="34" xfId="54" applyFont="1" applyFill="1" applyBorder="1" applyAlignment="1">
      <alignment horizontal="center"/>
      <protection/>
    </xf>
    <xf numFmtId="0" fontId="64" fillId="0" borderId="72" xfId="55" applyFont="1" applyBorder="1" applyAlignment="1">
      <alignment horizontal="center" vertical="justify" wrapText="1"/>
      <protection/>
    </xf>
    <xf numFmtId="0" fontId="64" fillId="0" borderId="30" xfId="55" applyFont="1" applyBorder="1" applyAlignment="1">
      <alignment horizontal="center" vertical="justify" wrapText="1"/>
      <protection/>
    </xf>
    <xf numFmtId="0" fontId="64" fillId="0" borderId="52" xfId="55" applyFont="1" applyBorder="1" applyAlignment="1">
      <alignment horizontal="center" vertical="justify" wrapText="1"/>
      <protection/>
    </xf>
    <xf numFmtId="0" fontId="64" fillId="0" borderId="51" xfId="55" applyFont="1" applyBorder="1" applyAlignment="1">
      <alignment horizontal="center" vertical="justify" wrapText="1"/>
      <protection/>
    </xf>
    <xf numFmtId="0" fontId="64" fillId="0" borderId="25" xfId="55" applyFont="1" applyBorder="1" applyAlignment="1">
      <alignment horizontal="center" vertical="justify" wrapText="1"/>
      <protection/>
    </xf>
    <xf numFmtId="0" fontId="64" fillId="0" borderId="31" xfId="55" applyFont="1" applyBorder="1" applyAlignment="1">
      <alignment horizontal="center" vertical="justify" wrapText="1"/>
      <protection/>
    </xf>
    <xf numFmtId="0" fontId="64" fillId="0" borderId="30" xfId="55" applyFont="1" applyBorder="1" applyAlignment="1">
      <alignment vertical="justify" wrapText="1"/>
      <protection/>
    </xf>
    <xf numFmtId="0" fontId="23" fillId="0" borderId="58" xfId="0" applyFont="1" applyBorder="1" applyAlignment="1">
      <alignment horizontal="center" textRotation="90"/>
    </xf>
    <xf numFmtId="0" fontId="23" fillId="0" borderId="55" xfId="0" applyFont="1" applyBorder="1" applyAlignment="1">
      <alignment horizontal="center" textRotation="90"/>
    </xf>
    <xf numFmtId="0" fontId="23" fillId="0" borderId="29" xfId="0" applyFont="1" applyBorder="1" applyAlignment="1">
      <alignment textRotation="90"/>
    </xf>
    <xf numFmtId="0" fontId="23" fillId="0" borderId="58" xfId="0" applyFont="1" applyBorder="1" applyAlignment="1">
      <alignment textRotation="90"/>
    </xf>
    <xf numFmtId="0" fontId="23" fillId="0" borderId="27" xfId="0" applyFont="1" applyBorder="1" applyAlignment="1">
      <alignment textRotation="90"/>
    </xf>
    <xf numFmtId="0" fontId="23" fillId="0" borderId="55" xfId="0" applyFont="1" applyBorder="1" applyAlignment="1">
      <alignment textRotation="90"/>
    </xf>
    <xf numFmtId="0" fontId="23" fillId="0" borderId="47" xfId="0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72" xfId="0" applyFont="1" applyBorder="1" applyAlignment="1">
      <alignment horizont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3" fillId="0" borderId="28" xfId="0" applyFont="1" applyBorder="1" applyAlignment="1">
      <alignment horizontal="center" textRotation="90" wrapText="1"/>
    </xf>
    <xf numFmtId="0" fontId="23" fillId="0" borderId="26" xfId="0" applyFont="1" applyBorder="1" applyAlignment="1">
      <alignment horizontal="center" textRotation="90" wrapText="1"/>
    </xf>
    <xf numFmtId="0" fontId="23" fillId="0" borderId="30" xfId="0" applyFont="1" applyBorder="1" applyAlignment="1">
      <alignment horizontal="center" textRotation="90" wrapText="1"/>
    </xf>
    <xf numFmtId="0" fontId="23" fillId="0" borderId="28" xfId="0" applyFont="1" applyBorder="1" applyAlignment="1">
      <alignment horizontal="center" textRotation="90"/>
    </xf>
    <xf numFmtId="0" fontId="23" fillId="0" borderId="26" xfId="0" applyFont="1" applyBorder="1" applyAlignment="1">
      <alignment horizontal="center" textRotation="90"/>
    </xf>
    <xf numFmtId="0" fontId="23" fillId="0" borderId="30" xfId="0" applyFont="1" applyBorder="1" applyAlignment="1">
      <alignment horizontal="center" textRotation="90"/>
    </xf>
    <xf numFmtId="0" fontId="86" fillId="37" borderId="34" xfId="54" applyFont="1" applyFill="1" applyBorder="1" applyAlignment="1">
      <alignment horizontal="center" vertical="center"/>
      <protection/>
    </xf>
    <xf numFmtId="0" fontId="86" fillId="37" borderId="19" xfId="54" applyFont="1" applyFill="1" applyBorder="1" applyAlignment="1">
      <alignment horizontal="center" vertical="center"/>
      <protection/>
    </xf>
    <xf numFmtId="0" fontId="86" fillId="37" borderId="13" xfId="54" applyFont="1" applyFill="1" applyBorder="1" applyAlignment="1">
      <alignment horizontal="center" vertical="center"/>
      <protection/>
    </xf>
    <xf numFmtId="0" fontId="86" fillId="37" borderId="18" xfId="54" applyFont="1" applyFill="1" applyBorder="1" applyAlignment="1">
      <alignment horizontal="center" vertical="center"/>
      <protection/>
    </xf>
    <xf numFmtId="0" fontId="86" fillId="37" borderId="13" xfId="54" applyFont="1" applyFill="1" applyBorder="1" applyAlignment="1">
      <alignment horizontal="center" vertical="top" wrapText="1"/>
      <protection/>
    </xf>
    <xf numFmtId="0" fontId="86" fillId="37" borderId="37" xfId="54" applyFont="1" applyFill="1" applyBorder="1" applyAlignment="1">
      <alignment horizontal="center" vertical="top" wrapText="1"/>
      <protection/>
    </xf>
    <xf numFmtId="0" fontId="86" fillId="37" borderId="16" xfId="54" applyFont="1" applyFill="1" applyBorder="1" applyAlignment="1">
      <alignment horizontal="center" vertical="top" wrapText="1"/>
      <protection/>
    </xf>
    <xf numFmtId="0" fontId="86" fillId="37" borderId="26" xfId="54" applyFont="1" applyFill="1" applyBorder="1" applyAlignment="1">
      <alignment horizontal="center" vertical="top" wrapText="1"/>
      <protection/>
    </xf>
    <xf numFmtId="0" fontId="86" fillId="37" borderId="28" xfId="0" applyFont="1" applyFill="1" applyBorder="1" applyAlignment="1">
      <alignment horizontal="center" wrapText="1"/>
    </xf>
    <xf numFmtId="49" fontId="97" fillId="37" borderId="13" xfId="0" applyNumberFormat="1" applyFont="1" applyFill="1" applyBorder="1" applyAlignment="1">
      <alignment horizontal="center" wrapText="1"/>
    </xf>
    <xf numFmtId="0" fontId="86" fillId="37" borderId="28" xfId="54" applyFont="1" applyFill="1" applyBorder="1" applyAlignment="1">
      <alignment horizontal="center" vertical="top" wrapText="1"/>
      <protection/>
    </xf>
    <xf numFmtId="0" fontId="86" fillId="37" borderId="41" xfId="54" applyFont="1" applyFill="1" applyBorder="1" applyAlignment="1">
      <alignment horizontal="center" vertical="top" wrapText="1"/>
      <protection/>
    </xf>
    <xf numFmtId="0" fontId="86" fillId="37" borderId="26" xfId="54" applyFont="1" applyFill="1" applyBorder="1" applyAlignment="1">
      <alignment horizontal="center" vertical="center" wrapText="1"/>
      <protection/>
    </xf>
    <xf numFmtId="0" fontId="86" fillId="37" borderId="28" xfId="54" applyFont="1" applyFill="1" applyBorder="1" applyAlignment="1">
      <alignment horizontal="center" vertical="top" wrapText="1"/>
      <protection/>
    </xf>
    <xf numFmtId="0" fontId="86" fillId="37" borderId="26" xfId="54" applyFont="1" applyFill="1" applyBorder="1" applyAlignment="1">
      <alignment horizontal="center" vertical="top" wrapText="1"/>
      <protection/>
    </xf>
    <xf numFmtId="0" fontId="98" fillId="37" borderId="41" xfId="54" applyFont="1" applyFill="1" applyBorder="1" applyAlignment="1">
      <alignment horizontal="center" vertical="top" wrapText="1"/>
      <protection/>
    </xf>
    <xf numFmtId="0" fontId="91" fillId="37" borderId="21" xfId="54" applyFont="1" applyFill="1" applyBorder="1" applyAlignment="1">
      <alignment horizontal="center" vertical="top" wrapText="1"/>
      <protection/>
    </xf>
    <xf numFmtId="49" fontId="86" fillId="37" borderId="13" xfId="54" applyNumberFormat="1" applyFont="1" applyFill="1" applyBorder="1" applyAlignment="1">
      <alignment horizontal="center" vertical="top" wrapText="1"/>
      <protection/>
    </xf>
    <xf numFmtId="49" fontId="86" fillId="37" borderId="13" xfId="0" applyNumberFormat="1" applyFont="1" applyFill="1" applyBorder="1" applyAlignment="1">
      <alignment horizontal="center" wrapText="1"/>
    </xf>
    <xf numFmtId="0" fontId="86" fillId="37" borderId="18" xfId="54" applyFont="1" applyFill="1" applyBorder="1" applyAlignment="1">
      <alignment horizontal="center" vertical="top" wrapText="1"/>
      <protection/>
    </xf>
    <xf numFmtId="0" fontId="86" fillId="37" borderId="60" xfId="54" applyFont="1" applyFill="1" applyBorder="1" applyAlignment="1">
      <alignment horizontal="center" vertical="top" wrapText="1"/>
      <protection/>
    </xf>
    <xf numFmtId="0" fontId="86" fillId="37" borderId="30" xfId="54" applyFont="1" applyFill="1" applyBorder="1" applyAlignment="1">
      <alignment horizontal="center" vertical="top" wrapText="1"/>
      <protection/>
    </xf>
    <xf numFmtId="0" fontId="86" fillId="37" borderId="68" xfId="54" applyFont="1" applyFill="1" applyBorder="1" applyAlignment="1">
      <alignment horizontal="center" vertical="top" wrapText="1"/>
      <protection/>
    </xf>
    <xf numFmtId="0" fontId="86" fillId="37" borderId="13" xfId="0" applyFont="1" applyFill="1" applyBorder="1" applyAlignment="1">
      <alignment horizontal="center"/>
    </xf>
    <xf numFmtId="0" fontId="91" fillId="37" borderId="21" xfId="54" applyFont="1" applyFill="1" applyBorder="1" applyAlignment="1">
      <alignment horizontal="center" vertical="center" wrapText="1"/>
      <protection/>
    </xf>
    <xf numFmtId="0" fontId="86" fillId="37" borderId="59" xfId="54" applyFont="1" applyFill="1" applyBorder="1" applyAlignment="1">
      <alignment horizontal="center" vertical="top" wrapText="1"/>
      <protection/>
    </xf>
    <xf numFmtId="0" fontId="86" fillId="37" borderId="25" xfId="54" applyFont="1" applyFill="1" applyBorder="1" applyAlignment="1">
      <alignment horizontal="center" vertical="top" wrapText="1"/>
      <protection/>
    </xf>
    <xf numFmtId="0" fontId="86" fillId="37" borderId="37" xfId="54" applyFont="1" applyFill="1" applyBorder="1" applyAlignment="1">
      <alignment horizontal="center" vertical="top" wrapText="1"/>
      <protection/>
    </xf>
    <xf numFmtId="0" fontId="86" fillId="36" borderId="56" xfId="54" applyFont="1" applyFill="1" applyBorder="1" applyAlignment="1">
      <alignment horizontal="center" vertical="center"/>
      <protection/>
    </xf>
    <xf numFmtId="0" fontId="86" fillId="36" borderId="20" xfId="54" applyFont="1" applyFill="1" applyBorder="1" applyAlignment="1">
      <alignment horizontal="center" vertical="center"/>
      <protection/>
    </xf>
    <xf numFmtId="0" fontId="86" fillId="0" borderId="13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УЧЕБНЫЕ ПЛАНЫ НПО 5-05МГ- 22.11; О-11 02.37.8(1);Кондитер34.02" xfId="54"/>
    <cellStyle name="Обычный_УЧЕБНЫЕ ПЛАНЫ НПО 5-05МГ- 22.11; О-11 02.37.8(1);ПК-1134.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3"/>
  <sheetViews>
    <sheetView view="pageBreakPreview" zoomScale="80" zoomScaleSheetLayoutView="80" workbookViewId="0" topLeftCell="A1">
      <selection activeCell="I32" sqref="I32:J32"/>
    </sheetView>
  </sheetViews>
  <sheetFormatPr defaultColWidth="9.00390625" defaultRowHeight="12.75"/>
  <cols>
    <col min="13" max="13" width="15.625" style="0" customWidth="1"/>
  </cols>
  <sheetData>
    <row r="2" spans="11:21" ht="17.25" customHeight="1">
      <c r="K2" s="878" t="s">
        <v>4</v>
      </c>
      <c r="L2" s="878"/>
      <c r="M2" s="878"/>
      <c r="N2" s="878"/>
      <c r="O2" s="878"/>
      <c r="P2" s="12"/>
      <c r="Q2" s="12"/>
      <c r="R2" s="8"/>
      <c r="S2" s="8"/>
      <c r="T2" s="8"/>
      <c r="U2" s="8"/>
    </row>
    <row r="3" spans="11:20" ht="18" customHeight="1">
      <c r="K3" s="13" t="s">
        <v>312</v>
      </c>
      <c r="L3" s="13"/>
      <c r="M3" s="13"/>
      <c r="N3" s="13"/>
      <c r="O3" s="13"/>
      <c r="P3" s="13"/>
      <c r="Q3" s="13"/>
      <c r="R3" s="9"/>
      <c r="S3" s="9"/>
      <c r="T3" s="9"/>
    </row>
    <row r="4" spans="11:20" ht="18.75" customHeight="1">
      <c r="K4" s="13" t="s">
        <v>261</v>
      </c>
      <c r="L4" s="13"/>
      <c r="M4" s="13"/>
      <c r="N4" s="13"/>
      <c r="O4" s="13"/>
      <c r="P4" s="13"/>
      <c r="Q4" s="13"/>
      <c r="R4" s="9"/>
      <c r="S4" s="9"/>
      <c r="T4" s="9"/>
    </row>
    <row r="5" spans="11:21" ht="18" customHeight="1">
      <c r="K5" s="884" t="s">
        <v>313</v>
      </c>
      <c r="L5" s="884"/>
      <c r="M5" s="884"/>
      <c r="N5" s="884"/>
      <c r="O5" s="884"/>
      <c r="P5" s="884"/>
      <c r="Q5" s="884"/>
      <c r="R5" s="10"/>
      <c r="S5" s="10"/>
      <c r="T5" s="10"/>
      <c r="U5" s="10"/>
    </row>
    <row r="6" spans="11:21" ht="15.75" customHeight="1">
      <c r="K6" s="13" t="s">
        <v>314</v>
      </c>
      <c r="L6" s="13"/>
      <c r="M6" s="13"/>
      <c r="N6" s="13"/>
      <c r="O6" s="13"/>
      <c r="P6" s="13"/>
      <c r="Q6" s="13"/>
      <c r="R6" s="9"/>
      <c r="S6" s="9"/>
      <c r="T6" s="9"/>
      <c r="U6" s="9"/>
    </row>
    <row r="7" spans="11:17" ht="15.75">
      <c r="K7" s="11" t="s">
        <v>315</v>
      </c>
      <c r="L7" s="11"/>
      <c r="M7" s="11"/>
      <c r="N7" s="11"/>
      <c r="O7" s="11"/>
      <c r="P7" s="11"/>
      <c r="Q7" s="11"/>
    </row>
    <row r="10" spans="1:15" ht="20.25">
      <c r="A10" s="886" t="s">
        <v>5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</row>
    <row r="12" spans="1:15" ht="15.75">
      <c r="A12" s="879" t="s">
        <v>258</v>
      </c>
      <c r="B12" s="879"/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</row>
    <row r="13" spans="1:15" ht="15.75">
      <c r="A13" s="879" t="s">
        <v>262</v>
      </c>
      <c r="B13" s="879"/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</row>
    <row r="14" spans="1:15" ht="15.75">
      <c r="A14" s="879" t="s">
        <v>246</v>
      </c>
      <c r="B14" s="879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</row>
    <row r="15" spans="1:15" ht="15.75">
      <c r="A15" s="885" t="s">
        <v>248</v>
      </c>
      <c r="B15" s="885"/>
      <c r="C15" s="885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</row>
    <row r="16" spans="5:11" ht="15.75">
      <c r="E16" s="879" t="s">
        <v>148</v>
      </c>
      <c r="F16" s="879"/>
      <c r="G16" s="879"/>
      <c r="H16" s="879"/>
      <c r="I16" s="879"/>
      <c r="J16" s="879"/>
      <c r="K16" s="879"/>
    </row>
    <row r="19" spans="8:15" ht="15.75">
      <c r="H19" s="880" t="s">
        <v>209</v>
      </c>
      <c r="I19" s="880"/>
      <c r="J19" s="880"/>
      <c r="K19" s="880"/>
      <c r="L19" s="880"/>
      <c r="M19" s="880"/>
      <c r="N19" s="880"/>
      <c r="O19" s="880"/>
    </row>
    <row r="20" spans="8:15" ht="15.75">
      <c r="H20" s="880" t="s">
        <v>6</v>
      </c>
      <c r="I20" s="880"/>
      <c r="J20" s="880"/>
      <c r="K20" s="880"/>
      <c r="L20" s="880"/>
      <c r="M20" s="880"/>
      <c r="N20" s="880"/>
      <c r="O20" s="880"/>
    </row>
    <row r="21" spans="8:15" ht="15.75">
      <c r="H21" s="880"/>
      <c r="I21" s="880"/>
      <c r="J21" s="880"/>
      <c r="K21" s="880"/>
      <c r="L21" s="880"/>
      <c r="M21" s="880"/>
      <c r="N21" s="880"/>
      <c r="O21" s="880"/>
    </row>
    <row r="22" spans="8:15" ht="15.75">
      <c r="H22" s="13" t="s">
        <v>309</v>
      </c>
      <c r="I22" s="13"/>
      <c r="J22" s="13"/>
      <c r="K22" s="13"/>
      <c r="L22" s="13"/>
      <c r="M22" s="13"/>
      <c r="N22" s="13"/>
      <c r="O22" s="13"/>
    </row>
    <row r="23" spans="8:15" ht="15.75">
      <c r="H23" s="877" t="s">
        <v>310</v>
      </c>
      <c r="I23" s="877"/>
      <c r="J23" s="877"/>
      <c r="K23" s="877"/>
      <c r="L23" s="877"/>
      <c r="M23" s="877"/>
      <c r="N23" s="877"/>
      <c r="O23" s="877"/>
    </row>
    <row r="25" spans="9:15" ht="12.75">
      <c r="I25" s="876"/>
      <c r="J25" s="876"/>
      <c r="K25" s="876"/>
      <c r="L25" s="876"/>
      <c r="M25" s="876"/>
      <c r="N25" s="876"/>
      <c r="O25" s="876"/>
    </row>
    <row r="27" spans="1:15" ht="15.75">
      <c r="A27" s="878" t="s">
        <v>7</v>
      </c>
      <c r="B27" s="878"/>
      <c r="C27" s="878"/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</row>
    <row r="28" ht="13.5" thickBot="1"/>
    <row r="29" spans="1:15" ht="59.25" customHeight="1">
      <c r="A29" s="14" t="s">
        <v>8</v>
      </c>
      <c r="B29" s="875" t="s">
        <v>9</v>
      </c>
      <c r="C29" s="875"/>
      <c r="D29" s="875"/>
      <c r="E29" s="875" t="s">
        <v>144</v>
      </c>
      <c r="F29" s="875"/>
      <c r="G29" s="875" t="s">
        <v>145</v>
      </c>
      <c r="H29" s="875"/>
      <c r="I29" s="875" t="s">
        <v>10</v>
      </c>
      <c r="J29" s="875"/>
      <c r="K29" s="875" t="s">
        <v>147</v>
      </c>
      <c r="L29" s="875"/>
      <c r="M29" s="96" t="s">
        <v>146</v>
      </c>
      <c r="N29" s="15" t="s">
        <v>2</v>
      </c>
      <c r="O29" s="16" t="s">
        <v>0</v>
      </c>
    </row>
    <row r="30" spans="1:15" ht="12.75">
      <c r="A30" s="41" t="s">
        <v>22</v>
      </c>
      <c r="B30" s="871">
        <v>39</v>
      </c>
      <c r="C30" s="873"/>
      <c r="D30" s="872"/>
      <c r="E30" s="874">
        <v>0</v>
      </c>
      <c r="F30" s="874"/>
      <c r="G30" s="871">
        <v>0</v>
      </c>
      <c r="H30" s="872"/>
      <c r="I30" s="874">
        <v>2</v>
      </c>
      <c r="J30" s="874"/>
      <c r="K30" s="874">
        <v>0</v>
      </c>
      <c r="L30" s="874"/>
      <c r="M30" s="31">
        <v>0</v>
      </c>
      <c r="N30" s="31">
        <v>11</v>
      </c>
      <c r="O30" s="30">
        <f>SUM(B30:N30)</f>
        <v>52</v>
      </c>
    </row>
    <row r="31" spans="1:15" ht="12.75">
      <c r="A31" s="41" t="s">
        <v>311</v>
      </c>
      <c r="B31" s="871">
        <v>37</v>
      </c>
      <c r="C31" s="873"/>
      <c r="D31" s="872"/>
      <c r="E31" s="871">
        <v>1</v>
      </c>
      <c r="F31" s="872"/>
      <c r="G31" s="871">
        <v>0</v>
      </c>
      <c r="H31" s="872"/>
      <c r="I31" s="871">
        <v>2</v>
      </c>
      <c r="J31" s="872"/>
      <c r="K31" s="871">
        <v>0</v>
      </c>
      <c r="L31" s="872"/>
      <c r="M31" s="31">
        <v>0</v>
      </c>
      <c r="N31" s="31">
        <v>10</v>
      </c>
      <c r="O31" s="30">
        <f>SUM(B31:N31)</f>
        <v>50</v>
      </c>
    </row>
    <row r="32" spans="1:15" ht="12.75">
      <c r="A32" s="41" t="s">
        <v>51</v>
      </c>
      <c r="B32" s="871">
        <v>30</v>
      </c>
      <c r="C32" s="873"/>
      <c r="D32" s="872"/>
      <c r="E32" s="871">
        <v>1</v>
      </c>
      <c r="F32" s="872"/>
      <c r="G32" s="871">
        <v>3</v>
      </c>
      <c r="H32" s="872"/>
      <c r="I32" s="871">
        <v>3</v>
      </c>
      <c r="J32" s="872"/>
      <c r="K32" s="871">
        <v>3</v>
      </c>
      <c r="L32" s="872"/>
      <c r="M32" s="31">
        <v>3</v>
      </c>
      <c r="N32" s="31">
        <v>2</v>
      </c>
      <c r="O32" s="30">
        <f>SUM(B32:N32)</f>
        <v>45</v>
      </c>
    </row>
    <row r="33" spans="1:15" ht="13.5" thickBot="1">
      <c r="A33" s="42"/>
      <c r="B33" s="881">
        <f>SUM(B30:B32)</f>
        <v>106</v>
      </c>
      <c r="C33" s="882"/>
      <c r="D33" s="883"/>
      <c r="E33" s="881">
        <f>SUM(E30:E32)</f>
        <v>2</v>
      </c>
      <c r="F33" s="883"/>
      <c r="G33" s="881">
        <f>SUM(G30:G32)</f>
        <v>3</v>
      </c>
      <c r="H33" s="883"/>
      <c r="I33" s="881">
        <f>SUM(I30:I32)</f>
        <v>7</v>
      </c>
      <c r="J33" s="883"/>
      <c r="K33" s="881">
        <f>SUM(K30:K32)</f>
        <v>3</v>
      </c>
      <c r="L33" s="883"/>
      <c r="M33" s="95">
        <f>SUM(M30:M32)</f>
        <v>3</v>
      </c>
      <c r="N33" s="43">
        <f>SUM(N30:N32)</f>
        <v>23</v>
      </c>
      <c r="O33" s="44">
        <f>SUM(B33:N33)</f>
        <v>147</v>
      </c>
    </row>
  </sheetData>
  <sheetProtection/>
  <mergeCells count="39">
    <mergeCell ref="B33:D33"/>
    <mergeCell ref="E33:F33"/>
    <mergeCell ref="G33:H33"/>
    <mergeCell ref="I33:J33"/>
    <mergeCell ref="K33:L33"/>
    <mergeCell ref="K2:O2"/>
    <mergeCell ref="K5:Q5"/>
    <mergeCell ref="A15:O15"/>
    <mergeCell ref="E16:K16"/>
    <mergeCell ref="A10:O10"/>
    <mergeCell ref="B29:D29"/>
    <mergeCell ref="E29:F29"/>
    <mergeCell ref="B30:D30"/>
    <mergeCell ref="A12:O12"/>
    <mergeCell ref="A13:O13"/>
    <mergeCell ref="A14:O14"/>
    <mergeCell ref="H19:O19"/>
    <mergeCell ref="H20:O20"/>
    <mergeCell ref="H21:O21"/>
    <mergeCell ref="G32:H32"/>
    <mergeCell ref="B31:D31"/>
    <mergeCell ref="E31:F31"/>
    <mergeCell ref="G29:H29"/>
    <mergeCell ref="I25:O25"/>
    <mergeCell ref="H23:O23"/>
    <mergeCell ref="I29:J29"/>
    <mergeCell ref="K29:L29"/>
    <mergeCell ref="I30:J30"/>
    <mergeCell ref="A27:O27"/>
    <mergeCell ref="G31:H31"/>
    <mergeCell ref="I31:J31"/>
    <mergeCell ref="K31:L31"/>
    <mergeCell ref="B32:D32"/>
    <mergeCell ref="E30:F30"/>
    <mergeCell ref="E32:F32"/>
    <mergeCell ref="I32:J32"/>
    <mergeCell ref="K30:L30"/>
    <mergeCell ref="K32:L32"/>
    <mergeCell ref="G30:H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29"/>
  <sheetViews>
    <sheetView view="pageBreakPreview" zoomScale="90" zoomScaleNormal="50" zoomScaleSheetLayoutView="90" zoomScalePageLayoutView="0" workbookViewId="0" topLeftCell="H1">
      <selection activeCell="BC9" sqref="BC9"/>
    </sheetView>
  </sheetViews>
  <sheetFormatPr defaultColWidth="9.00390625" defaultRowHeight="12.75"/>
  <cols>
    <col min="1" max="1" width="6.625" style="0" customWidth="1"/>
    <col min="2" max="2" width="5.125" style="0" customWidth="1"/>
    <col min="3" max="41" width="2.75390625" style="0" customWidth="1"/>
    <col min="42" max="42" width="3.00390625" style="0" customWidth="1"/>
    <col min="43" max="54" width="2.75390625" style="0" customWidth="1"/>
    <col min="55" max="55" width="5.25390625" style="0" customWidth="1"/>
    <col min="56" max="56" width="8.00390625" style="0" customWidth="1"/>
    <col min="57" max="58" width="6.75390625" style="0" customWidth="1"/>
    <col min="59" max="59" width="7.375" style="0" customWidth="1"/>
    <col min="60" max="60" width="4.625" style="0" customWidth="1"/>
    <col min="61" max="61" width="6.25390625" style="0" customWidth="1"/>
    <col min="62" max="62" width="5.00390625" style="0" customWidth="1"/>
    <col min="63" max="63" width="8.125" style="0" customWidth="1"/>
  </cols>
  <sheetData>
    <row r="1" ht="8.25" customHeight="1"/>
    <row r="2" spans="1:64" s="3" customFormat="1" ht="15.75" customHeight="1">
      <c r="A2" s="900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900"/>
      <c r="AQ2" s="900"/>
      <c r="AR2" s="900"/>
      <c r="AS2" s="900"/>
      <c r="AT2" s="900"/>
      <c r="AU2" s="900"/>
      <c r="AV2" s="900"/>
      <c r="AW2" s="900"/>
      <c r="AX2" s="900"/>
      <c r="AY2" s="900"/>
      <c r="AZ2" s="900"/>
      <c r="BA2" s="90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3" customFormat="1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902" t="s">
        <v>101</v>
      </c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  <c r="AM3" s="902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903" t="s">
        <v>102</v>
      </c>
      <c r="BD3" s="903"/>
      <c r="BE3" s="903"/>
      <c r="BF3" s="903"/>
      <c r="BG3" s="903"/>
      <c r="BH3" s="903"/>
      <c r="BI3" s="903"/>
      <c r="BJ3" s="903"/>
      <c r="BK3" s="903"/>
      <c r="BL3" s="2"/>
    </row>
    <row r="4" spans="1:64" s="3" customFormat="1" ht="70.5" customHeight="1">
      <c r="A4" s="1078" t="s">
        <v>103</v>
      </c>
      <c r="B4" s="1079"/>
      <c r="C4" s="888" t="s">
        <v>82</v>
      </c>
      <c r="D4" s="888"/>
      <c r="E4" s="888"/>
      <c r="F4" s="888"/>
      <c r="G4" s="67"/>
      <c r="H4" s="888" t="s">
        <v>83</v>
      </c>
      <c r="I4" s="888"/>
      <c r="J4" s="888"/>
      <c r="K4" s="67"/>
      <c r="L4" s="888" t="s">
        <v>84</v>
      </c>
      <c r="M4" s="888"/>
      <c r="N4" s="888"/>
      <c r="O4" s="888"/>
      <c r="P4" s="888" t="s">
        <v>85</v>
      </c>
      <c r="Q4" s="888"/>
      <c r="R4" s="888"/>
      <c r="S4" s="888"/>
      <c r="T4" s="69"/>
      <c r="U4" s="70" t="s">
        <v>86</v>
      </c>
      <c r="V4" s="71"/>
      <c r="W4" s="71"/>
      <c r="X4" s="69"/>
      <c r="Y4" s="888" t="s">
        <v>87</v>
      </c>
      <c r="Z4" s="888"/>
      <c r="AA4" s="888"/>
      <c r="AB4" s="69"/>
      <c r="AC4" s="888" t="s">
        <v>88</v>
      </c>
      <c r="AD4" s="888"/>
      <c r="AE4" s="888"/>
      <c r="AF4" s="888"/>
      <c r="AG4" s="69"/>
      <c r="AH4" s="888" t="s">
        <v>89</v>
      </c>
      <c r="AI4" s="888"/>
      <c r="AJ4" s="888"/>
      <c r="AK4" s="69"/>
      <c r="AL4" s="888" t="s">
        <v>90</v>
      </c>
      <c r="AM4" s="888"/>
      <c r="AN4" s="888"/>
      <c r="AO4" s="888"/>
      <c r="AP4" s="888" t="s">
        <v>91</v>
      </c>
      <c r="AQ4" s="888"/>
      <c r="AR4" s="888"/>
      <c r="AS4" s="888"/>
      <c r="AT4" s="69"/>
      <c r="AU4" s="888" t="s">
        <v>92</v>
      </c>
      <c r="AV4" s="888"/>
      <c r="AW4" s="888"/>
      <c r="AX4" s="69"/>
      <c r="AY4" s="888" t="s">
        <v>93</v>
      </c>
      <c r="AZ4" s="888"/>
      <c r="BA4" s="888"/>
      <c r="BB4" s="888"/>
      <c r="BC4" s="1076" t="s">
        <v>103</v>
      </c>
      <c r="BD4" s="904" t="s">
        <v>111</v>
      </c>
      <c r="BE4" s="1086" t="s">
        <v>109</v>
      </c>
      <c r="BF4" s="1086" t="s">
        <v>368</v>
      </c>
      <c r="BG4" s="1086" t="s">
        <v>110</v>
      </c>
      <c r="BH4" s="1089" t="s">
        <v>104</v>
      </c>
      <c r="BI4" s="1086" t="s">
        <v>36</v>
      </c>
      <c r="BJ4" s="1089" t="s">
        <v>108</v>
      </c>
      <c r="BK4" s="1089" t="s">
        <v>105</v>
      </c>
      <c r="BL4" s="2"/>
    </row>
    <row r="5" spans="1:64" s="3" customFormat="1" ht="21" customHeight="1">
      <c r="A5" s="1080"/>
      <c r="B5" s="1081"/>
      <c r="C5" s="1069" t="s">
        <v>320</v>
      </c>
      <c r="D5" s="1070" t="s">
        <v>321</v>
      </c>
      <c r="E5" s="1070" t="s">
        <v>322</v>
      </c>
      <c r="F5" s="1071" t="s">
        <v>323</v>
      </c>
      <c r="G5" s="1072" t="s">
        <v>324</v>
      </c>
      <c r="H5" s="1069" t="s">
        <v>325</v>
      </c>
      <c r="I5" s="1070" t="s">
        <v>326</v>
      </c>
      <c r="J5" s="1071" t="s">
        <v>327</v>
      </c>
      <c r="K5" s="1072" t="s">
        <v>328</v>
      </c>
      <c r="L5" s="1069" t="s">
        <v>329</v>
      </c>
      <c r="M5" s="1070" t="s">
        <v>330</v>
      </c>
      <c r="N5" s="1070" t="s">
        <v>331</v>
      </c>
      <c r="O5" s="1071" t="s">
        <v>332</v>
      </c>
      <c r="P5" s="1073" t="s">
        <v>333</v>
      </c>
      <c r="Q5" s="1070" t="s">
        <v>334</v>
      </c>
      <c r="R5" s="1070" t="s">
        <v>322</v>
      </c>
      <c r="S5" s="1074" t="s">
        <v>323</v>
      </c>
      <c r="T5" s="1072" t="s">
        <v>335</v>
      </c>
      <c r="U5" s="1069" t="s">
        <v>336</v>
      </c>
      <c r="V5" s="1070" t="s">
        <v>337</v>
      </c>
      <c r="W5" s="1071" t="s">
        <v>338</v>
      </c>
      <c r="X5" s="1072" t="s">
        <v>339</v>
      </c>
      <c r="Y5" s="1069" t="s">
        <v>340</v>
      </c>
      <c r="Z5" s="1070" t="s">
        <v>341</v>
      </c>
      <c r="AA5" s="1071" t="s">
        <v>342</v>
      </c>
      <c r="AB5" s="1072" t="s">
        <v>343</v>
      </c>
      <c r="AC5" s="1069" t="s">
        <v>344</v>
      </c>
      <c r="AD5" s="1070" t="s">
        <v>341</v>
      </c>
      <c r="AE5" s="1070" t="s">
        <v>342</v>
      </c>
      <c r="AF5" s="1071" t="s">
        <v>345</v>
      </c>
      <c r="AG5" s="1072" t="s">
        <v>346</v>
      </c>
      <c r="AH5" s="1069" t="s">
        <v>347</v>
      </c>
      <c r="AI5" s="1070" t="s">
        <v>326</v>
      </c>
      <c r="AJ5" s="1071" t="s">
        <v>348</v>
      </c>
      <c r="AK5" s="1072" t="s">
        <v>349</v>
      </c>
      <c r="AL5" s="1069" t="s">
        <v>350</v>
      </c>
      <c r="AM5" s="1070" t="s">
        <v>351</v>
      </c>
      <c r="AN5" s="1071" t="s">
        <v>352</v>
      </c>
      <c r="AO5" s="1072" t="s">
        <v>353</v>
      </c>
      <c r="AP5" s="1069" t="s">
        <v>354</v>
      </c>
      <c r="AQ5" s="1070" t="s">
        <v>355</v>
      </c>
      <c r="AR5" s="1070" t="s">
        <v>356</v>
      </c>
      <c r="AS5" s="1071" t="s">
        <v>357</v>
      </c>
      <c r="AT5" s="1072" t="s">
        <v>346</v>
      </c>
      <c r="AU5" s="1069" t="s">
        <v>358</v>
      </c>
      <c r="AV5" s="1070" t="s">
        <v>359</v>
      </c>
      <c r="AW5" s="1071" t="s">
        <v>360</v>
      </c>
      <c r="AX5" s="1072" t="s">
        <v>361</v>
      </c>
      <c r="AY5" s="1069" t="s">
        <v>362</v>
      </c>
      <c r="AZ5" s="1070" t="s">
        <v>363</v>
      </c>
      <c r="BA5" s="1070" t="s">
        <v>364</v>
      </c>
      <c r="BB5" s="1074" t="s">
        <v>365</v>
      </c>
      <c r="BC5" s="1084"/>
      <c r="BD5" s="1085"/>
      <c r="BE5" s="1088"/>
      <c r="BF5" s="1088"/>
      <c r="BG5" s="1088"/>
      <c r="BH5" s="1091"/>
      <c r="BI5" s="1088"/>
      <c r="BJ5" s="1091"/>
      <c r="BK5" s="1091"/>
      <c r="BL5" s="2"/>
    </row>
    <row r="6" spans="1:64" s="3" customFormat="1" ht="44.25" customHeight="1">
      <c r="A6" s="1082"/>
      <c r="B6" s="1083"/>
      <c r="C6" s="1069"/>
      <c r="D6" s="1070"/>
      <c r="E6" s="1070"/>
      <c r="F6" s="1071"/>
      <c r="G6" s="1072"/>
      <c r="H6" s="1069"/>
      <c r="I6" s="1070"/>
      <c r="J6" s="1071"/>
      <c r="K6" s="1072"/>
      <c r="L6" s="1069"/>
      <c r="M6" s="1070"/>
      <c r="N6" s="1070"/>
      <c r="O6" s="1071"/>
      <c r="P6" s="1073"/>
      <c r="Q6" s="1070"/>
      <c r="R6" s="1075"/>
      <c r="S6" s="1074"/>
      <c r="T6" s="1072"/>
      <c r="U6" s="1069"/>
      <c r="V6" s="1070"/>
      <c r="W6" s="1071"/>
      <c r="X6" s="1072"/>
      <c r="Y6" s="1069"/>
      <c r="Z6" s="1070"/>
      <c r="AA6" s="1071"/>
      <c r="AB6" s="1072"/>
      <c r="AC6" s="1069"/>
      <c r="AD6" s="1070"/>
      <c r="AE6" s="1070"/>
      <c r="AF6" s="1071"/>
      <c r="AG6" s="1072"/>
      <c r="AH6" s="1069"/>
      <c r="AI6" s="1070"/>
      <c r="AJ6" s="1071"/>
      <c r="AK6" s="1072"/>
      <c r="AL6" s="1069"/>
      <c r="AM6" s="1070"/>
      <c r="AN6" s="1071"/>
      <c r="AO6" s="1072"/>
      <c r="AP6" s="1069"/>
      <c r="AQ6" s="1070"/>
      <c r="AR6" s="1070"/>
      <c r="AS6" s="1071"/>
      <c r="AT6" s="1072"/>
      <c r="AU6" s="1069"/>
      <c r="AV6" s="1070"/>
      <c r="AW6" s="1071"/>
      <c r="AX6" s="1072"/>
      <c r="AY6" s="1069"/>
      <c r="AZ6" s="1070"/>
      <c r="BA6" s="1070"/>
      <c r="BB6" s="1074"/>
      <c r="BC6" s="1077"/>
      <c r="BD6" s="905"/>
      <c r="BE6" s="1087"/>
      <c r="BF6" s="1087"/>
      <c r="BG6" s="1087"/>
      <c r="BH6" s="1090"/>
      <c r="BI6" s="1087"/>
      <c r="BJ6" s="1090"/>
      <c r="BK6" s="1090"/>
      <c r="BL6" s="2"/>
    </row>
    <row r="7" spans="1:64" s="3" customFormat="1" ht="21" customHeight="1">
      <c r="A7" s="901" t="s">
        <v>11</v>
      </c>
      <c r="B7" s="901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81"/>
      <c r="R7" s="57"/>
      <c r="S7" s="57">
        <v>17</v>
      </c>
      <c r="T7" s="57" t="s">
        <v>318</v>
      </c>
      <c r="U7" s="57" t="s">
        <v>318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>
        <v>22</v>
      </c>
      <c r="AR7" s="57" t="s">
        <v>317</v>
      </c>
      <c r="AS7" s="57" t="s">
        <v>317</v>
      </c>
      <c r="AT7" s="57" t="s">
        <v>318</v>
      </c>
      <c r="AU7" s="57" t="s">
        <v>318</v>
      </c>
      <c r="AV7" s="57" t="s">
        <v>318</v>
      </c>
      <c r="AW7" s="57" t="s">
        <v>318</v>
      </c>
      <c r="AX7" s="57" t="s">
        <v>318</v>
      </c>
      <c r="AY7" s="57" t="s">
        <v>318</v>
      </c>
      <c r="AZ7" s="57" t="s">
        <v>318</v>
      </c>
      <c r="BA7" s="57" t="s">
        <v>318</v>
      </c>
      <c r="BB7" s="57" t="s">
        <v>318</v>
      </c>
      <c r="BC7" s="72" t="s">
        <v>11</v>
      </c>
      <c r="BD7" s="58">
        <v>39</v>
      </c>
      <c r="BE7" s="58"/>
      <c r="BF7" s="58"/>
      <c r="BG7" s="58"/>
      <c r="BH7" s="58">
        <v>2</v>
      </c>
      <c r="BI7" s="58"/>
      <c r="BJ7" s="58">
        <v>11</v>
      </c>
      <c r="BK7" s="58">
        <f>SUM(BD7:BJ7)</f>
        <v>52</v>
      </c>
      <c r="BL7" s="2"/>
    </row>
    <row r="8" spans="1:64" s="3" customFormat="1" ht="24" customHeight="1">
      <c r="A8" s="901" t="s">
        <v>52</v>
      </c>
      <c r="B8" s="901"/>
      <c r="C8" s="68"/>
      <c r="D8" s="68"/>
      <c r="E8" s="68"/>
      <c r="F8" s="68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>
        <v>16</v>
      </c>
      <c r="S8" s="57" t="s">
        <v>317</v>
      </c>
      <c r="T8" s="57" t="s">
        <v>318</v>
      </c>
      <c r="U8" s="57" t="s">
        <v>318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>
        <v>21</v>
      </c>
      <c r="AQ8" s="57" t="s">
        <v>316</v>
      </c>
      <c r="AR8" s="57" t="s">
        <v>139</v>
      </c>
      <c r="AS8" s="57" t="s">
        <v>317</v>
      </c>
      <c r="AT8" s="57" t="s">
        <v>366</v>
      </c>
      <c r="AU8" s="57" t="s">
        <v>318</v>
      </c>
      <c r="AV8" s="57" t="s">
        <v>318</v>
      </c>
      <c r="AW8" s="57" t="s">
        <v>318</v>
      </c>
      <c r="AX8" s="57" t="s">
        <v>318</v>
      </c>
      <c r="AY8" s="57" t="s">
        <v>318</v>
      </c>
      <c r="AZ8" s="57" t="s">
        <v>318</v>
      </c>
      <c r="BA8" s="57" t="s">
        <v>318</v>
      </c>
      <c r="BB8" s="57" t="s">
        <v>318</v>
      </c>
      <c r="BC8" s="72" t="s">
        <v>52</v>
      </c>
      <c r="BD8" s="58">
        <v>37</v>
      </c>
      <c r="BE8" s="58">
        <v>1</v>
      </c>
      <c r="BF8" s="58"/>
      <c r="BG8" s="58"/>
      <c r="BH8" s="58">
        <v>2</v>
      </c>
      <c r="BI8" s="58"/>
      <c r="BJ8" s="58">
        <v>10</v>
      </c>
      <c r="BK8" s="58">
        <f>SUM(BD8:BJ8)</f>
        <v>50</v>
      </c>
      <c r="BL8" s="2"/>
    </row>
    <row r="9" spans="1:64" s="3" customFormat="1" ht="24" customHeight="1">
      <c r="A9" s="901" t="s">
        <v>53</v>
      </c>
      <c r="B9" s="901"/>
      <c r="C9" s="68"/>
      <c r="D9" s="68"/>
      <c r="E9" s="68"/>
      <c r="F9" s="68"/>
      <c r="G9" s="57"/>
      <c r="H9" s="57"/>
      <c r="I9" s="57"/>
      <c r="J9" s="57"/>
      <c r="K9" s="57"/>
      <c r="L9" s="57"/>
      <c r="M9" s="57"/>
      <c r="N9" s="57"/>
      <c r="O9" s="57"/>
      <c r="P9" s="57"/>
      <c r="Q9" s="57">
        <v>15</v>
      </c>
      <c r="R9" s="57" t="s">
        <v>367</v>
      </c>
      <c r="S9" s="57" t="s">
        <v>317</v>
      </c>
      <c r="T9" s="57" t="s">
        <v>318</v>
      </c>
      <c r="U9" s="57" t="s">
        <v>318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v>15</v>
      </c>
      <c r="AK9" s="57" t="s">
        <v>317</v>
      </c>
      <c r="AL9" s="57" t="s">
        <v>139</v>
      </c>
      <c r="AM9" s="57" t="s">
        <v>139</v>
      </c>
      <c r="AN9" s="57" t="s">
        <v>12</v>
      </c>
      <c r="AO9" s="57" t="s">
        <v>12</v>
      </c>
      <c r="AP9" s="57" t="s">
        <v>12</v>
      </c>
      <c r="AQ9" s="57" t="s">
        <v>319</v>
      </c>
      <c r="AR9" s="57" t="s">
        <v>319</v>
      </c>
      <c r="AS9" s="57" t="s">
        <v>319</v>
      </c>
      <c r="AT9" s="57"/>
      <c r="AU9" s="57"/>
      <c r="AV9" s="57"/>
      <c r="AW9" s="57"/>
      <c r="AX9" s="57"/>
      <c r="AY9" s="57"/>
      <c r="AZ9" s="57"/>
      <c r="BA9" s="57"/>
      <c r="BB9" s="57"/>
      <c r="BC9" s="72" t="s">
        <v>53</v>
      </c>
      <c r="BD9" s="58">
        <v>30</v>
      </c>
      <c r="BE9" s="58">
        <v>1</v>
      </c>
      <c r="BF9" s="58">
        <v>3</v>
      </c>
      <c r="BG9" s="58">
        <v>3</v>
      </c>
      <c r="BH9" s="58">
        <v>3</v>
      </c>
      <c r="BI9" s="58">
        <v>3</v>
      </c>
      <c r="BJ9" s="58">
        <v>2</v>
      </c>
      <c r="BK9" s="58">
        <f>SUM(BD9:BJ9)</f>
        <v>45</v>
      </c>
      <c r="BL9" s="2"/>
    </row>
    <row r="10" spans="1:64" s="3" customFormat="1" ht="15" customHeight="1">
      <c r="A10" s="906" t="s">
        <v>106</v>
      </c>
      <c r="B10" s="90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4"/>
      <c r="BD10" s="74">
        <f>SUM(BD6:BD9)</f>
        <v>106</v>
      </c>
      <c r="BE10" s="74">
        <f aca="true" t="shared" si="0" ref="BE10:BK10">SUM(BE6:BE9)</f>
        <v>2</v>
      </c>
      <c r="BF10" s="74">
        <f t="shared" si="0"/>
        <v>3</v>
      </c>
      <c r="BG10" s="74">
        <f t="shared" si="0"/>
        <v>3</v>
      </c>
      <c r="BH10" s="74">
        <f t="shared" si="0"/>
        <v>7</v>
      </c>
      <c r="BI10" s="74">
        <f t="shared" si="0"/>
        <v>3</v>
      </c>
      <c r="BJ10" s="74">
        <f t="shared" si="0"/>
        <v>23</v>
      </c>
      <c r="BK10" s="74">
        <f t="shared" si="0"/>
        <v>147</v>
      </c>
      <c r="BL10" s="2"/>
    </row>
    <row r="11" spans="1:64" s="3" customFormat="1" ht="31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2"/>
    </row>
    <row r="12" spans="1:64" s="3" customFormat="1" ht="21" customHeight="1">
      <c r="A12" s="878" t="s">
        <v>107</v>
      </c>
      <c r="B12" s="878"/>
      <c r="C12" s="878"/>
      <c r="D12" s="878"/>
      <c r="E12" s="878"/>
      <c r="F12" s="878"/>
      <c r="G12" s="878"/>
      <c r="H12" s="878"/>
      <c r="I12" s="878"/>
      <c r="J12" s="61"/>
      <c r="K12" s="61"/>
      <c r="L12" s="61"/>
      <c r="M12" s="62"/>
      <c r="N12"/>
      <c r="O12"/>
      <c r="P12" s="61"/>
      <c r="Q12" s="61"/>
      <c r="R12" s="61"/>
      <c r="S12" s="61"/>
      <c r="T12" s="61"/>
      <c r="U12"/>
      <c r="V12"/>
      <c r="W12" s="63"/>
      <c r="X12" s="63"/>
      <c r="Y12" s="63"/>
      <c r="Z12" s="63"/>
      <c r="AA12" s="63"/>
      <c r="AB12" s="63"/>
      <c r="AC12" s="64"/>
      <c r="AD12"/>
      <c r="AE12" s="65"/>
      <c r="AF12" s="65"/>
      <c r="AG12" s="65"/>
      <c r="AH12" s="65"/>
      <c r="AI12" s="65"/>
      <c r="AJ12" s="65"/>
      <c r="AK12" s="65"/>
      <c r="AL12"/>
      <c r="AM12"/>
      <c r="AN12"/>
      <c r="AO12" s="63"/>
      <c r="AP12" s="63"/>
      <c r="AQ12" s="63"/>
      <c r="AR12" s="63"/>
      <c r="AS12" s="63"/>
      <c r="AT12" s="65"/>
      <c r="AU12"/>
      <c r="AV12"/>
      <c r="AW12"/>
      <c r="AX12" s="63"/>
      <c r="AY12" s="63"/>
      <c r="AZ12" s="63"/>
      <c r="BA12" s="63"/>
      <c r="BB12" s="63"/>
      <c r="BC12" s="63"/>
      <c r="BD12" s="65"/>
      <c r="BE12" s="26"/>
      <c r="BF12" s="26"/>
      <c r="BG12"/>
      <c r="BH12"/>
      <c r="BI12"/>
      <c r="BJ12"/>
      <c r="BK12"/>
      <c r="BL12" s="2"/>
    </row>
    <row r="13" spans="1:64" s="3" customFormat="1" ht="74.25" customHeight="1">
      <c r="A13" s="887" t="s">
        <v>141</v>
      </c>
      <c r="B13" s="887"/>
      <c r="C13" s="887"/>
      <c r="D13" s="887"/>
      <c r="E13" s="887"/>
      <c r="F13" s="887"/>
      <c r="G13" s="82"/>
      <c r="H13" s="82"/>
      <c r="I13" s="82"/>
      <c r="J13" s="887" t="s">
        <v>140</v>
      </c>
      <c r="K13" s="887"/>
      <c r="L13" s="887"/>
      <c r="M13" s="887"/>
      <c r="N13" s="887"/>
      <c r="O13" s="887"/>
      <c r="P13" s="887"/>
      <c r="Q13" s="82"/>
      <c r="R13" s="82"/>
      <c r="S13" s="82"/>
      <c r="T13" s="887" t="s">
        <v>142</v>
      </c>
      <c r="U13" s="887"/>
      <c r="V13" s="887"/>
      <c r="W13" s="887"/>
      <c r="X13" s="887"/>
      <c r="Y13" s="887"/>
      <c r="Z13" s="887"/>
      <c r="AA13" s="82"/>
      <c r="AB13" s="82"/>
      <c r="AC13" s="83"/>
      <c r="AD13" s="887" t="s">
        <v>36</v>
      </c>
      <c r="AE13" s="887"/>
      <c r="AF13" s="887"/>
      <c r="AG13" s="887"/>
      <c r="AH13" s="887"/>
      <c r="AI13" s="887"/>
      <c r="AJ13" s="84"/>
      <c r="AK13" s="82"/>
      <c r="AL13" s="83"/>
      <c r="AM13" s="887" t="s">
        <v>2</v>
      </c>
      <c r="AN13" s="887"/>
      <c r="AO13" s="887"/>
      <c r="AP13" s="887"/>
      <c r="AQ13" s="887"/>
      <c r="AR13" s="887"/>
      <c r="AS13" s="887"/>
      <c r="AT13" s="83"/>
      <c r="AU13" s="82"/>
      <c r="AV13" s="82"/>
      <c r="AW13" s="887" t="s">
        <v>10</v>
      </c>
      <c r="AX13" s="887"/>
      <c r="AY13" s="887"/>
      <c r="AZ13" s="887"/>
      <c r="BA13" s="887"/>
      <c r="BB13" s="887"/>
      <c r="BC13" s="83"/>
      <c r="BD13" s="887"/>
      <c r="BE13" s="887"/>
      <c r="BF13" s="887"/>
      <c r="BG13"/>
      <c r="BH13" s="66"/>
      <c r="BI13" s="66"/>
      <c r="BJ13"/>
      <c r="BK13"/>
      <c r="BL13" s="2"/>
    </row>
    <row r="14" spans="1:64" s="3" customFormat="1" ht="15" customHeight="1">
      <c r="A14" s="85"/>
      <c r="B14" s="892" t="s">
        <v>316</v>
      </c>
      <c r="C14" s="893"/>
      <c r="D14" s="85"/>
      <c r="E14" s="85"/>
      <c r="F14" s="20"/>
      <c r="G14" s="86"/>
      <c r="H14" s="86"/>
      <c r="I14" s="86"/>
      <c r="J14" s="86"/>
      <c r="K14" s="86"/>
      <c r="L14" s="894" t="s">
        <v>139</v>
      </c>
      <c r="M14" s="895"/>
      <c r="N14" s="896"/>
      <c r="O14" s="86"/>
      <c r="P14" s="86"/>
      <c r="Q14" s="86"/>
      <c r="R14" s="86"/>
      <c r="S14" s="86"/>
      <c r="T14" s="86"/>
      <c r="U14" s="20"/>
      <c r="V14" s="889" t="s">
        <v>12</v>
      </c>
      <c r="W14" s="890"/>
      <c r="X14" s="891"/>
      <c r="Y14" s="87"/>
      <c r="Z14" s="87"/>
      <c r="AA14" s="87"/>
      <c r="AB14" s="87"/>
      <c r="AC14" s="20"/>
      <c r="AD14" s="88"/>
      <c r="AE14" s="88"/>
      <c r="AF14" s="897" t="s">
        <v>319</v>
      </c>
      <c r="AG14" s="898"/>
      <c r="AH14" s="899"/>
      <c r="AI14" s="88"/>
      <c r="AJ14" s="88"/>
      <c r="AK14" s="88"/>
      <c r="AL14" s="20"/>
      <c r="AM14" s="20"/>
      <c r="AN14" s="87"/>
      <c r="AO14" s="889" t="s">
        <v>318</v>
      </c>
      <c r="AP14" s="890"/>
      <c r="AQ14" s="891"/>
      <c r="AR14" s="87"/>
      <c r="AS14" s="87"/>
      <c r="AT14" s="88"/>
      <c r="AU14" s="20"/>
      <c r="AV14" s="20"/>
      <c r="AW14" s="87"/>
      <c r="AX14" s="87"/>
      <c r="AY14" s="889" t="s">
        <v>317</v>
      </c>
      <c r="AZ14" s="890"/>
      <c r="BA14" s="891"/>
      <c r="BB14" s="87"/>
      <c r="BC14" s="87"/>
      <c r="BD14" s="88"/>
      <c r="BE14" s="20"/>
      <c r="BF14" s="20"/>
      <c r="BG14"/>
      <c r="BH14"/>
      <c r="BI14"/>
      <c r="BJ14"/>
      <c r="BK14"/>
      <c r="BL14" s="2"/>
    </row>
    <row r="15" spans="1:64" s="3" customFormat="1" ht="31.5" customHeight="1">
      <c r="A15" s="20"/>
      <c r="B15" s="20"/>
      <c r="C15" s="20"/>
      <c r="D15" s="89"/>
      <c r="E15" s="89"/>
      <c r="F15" s="89"/>
      <c r="G15" s="89"/>
      <c r="H15" s="89"/>
      <c r="I15" s="89"/>
      <c r="J15" s="89"/>
      <c r="K15" s="89"/>
      <c r="L15" s="20"/>
      <c r="M15" s="90"/>
      <c r="N15" s="76"/>
      <c r="O15" s="76"/>
      <c r="P15" s="76"/>
      <c r="Q15" s="76"/>
      <c r="R15" s="76"/>
      <c r="S15" s="76"/>
      <c r="T15" s="76"/>
      <c r="U15" s="76"/>
      <c r="V15" s="54"/>
      <c r="W15" s="90"/>
      <c r="X15" s="76"/>
      <c r="Y15" s="76"/>
      <c r="Z15" s="76"/>
      <c r="AA15" s="76"/>
      <c r="AB15" s="76"/>
      <c r="AC15" s="76"/>
      <c r="AD15" s="54"/>
      <c r="AE15" s="76"/>
      <c r="AF15" s="90"/>
      <c r="AG15" s="76"/>
      <c r="AH15" s="76"/>
      <c r="AI15" s="76"/>
      <c r="AJ15" s="76"/>
      <c r="AK15" s="54"/>
      <c r="AL15" s="54"/>
      <c r="AM15" s="75"/>
      <c r="AN15" s="54"/>
      <c r="AO15" s="90"/>
      <c r="AP15" s="76"/>
      <c r="AQ15" s="76"/>
      <c r="AR15" s="76"/>
      <c r="AS15" s="54"/>
      <c r="AT15" s="54"/>
      <c r="AU15" s="54"/>
      <c r="AV15" s="54"/>
      <c r="AW15" s="54"/>
      <c r="AX15" s="91"/>
      <c r="AY15" s="54"/>
      <c r="AZ15" s="76"/>
      <c r="BA15" s="54"/>
      <c r="BB15" s="54"/>
      <c r="BC15" s="76"/>
      <c r="BD15" s="54"/>
      <c r="BE15" s="90"/>
      <c r="BF15" s="89"/>
      <c r="BG15" s="11"/>
      <c r="BH15" s="56"/>
      <c r="BI15"/>
      <c r="BJ15" s="11"/>
      <c r="BK15" s="11"/>
      <c r="BL15" s="2"/>
    </row>
    <row r="16" spans="1:64" s="3" customFormat="1" ht="19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92"/>
      <c r="BC16" s="92"/>
      <c r="BD16" s="92"/>
      <c r="BE16" s="92"/>
      <c r="BF16" s="92"/>
      <c r="BG16" s="2"/>
      <c r="BH16" s="2"/>
      <c r="BI16" s="2"/>
      <c r="BJ16" s="2"/>
      <c r="BK16" s="2"/>
      <c r="BL16" s="2"/>
    </row>
    <row r="17" spans="1:64" s="3" customFormat="1" ht="1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8"/>
      <c r="T17" s="48"/>
      <c r="U17" s="49"/>
      <c r="V17" s="49"/>
      <c r="W17" s="49"/>
      <c r="X17" s="49"/>
      <c r="Y17" s="49"/>
      <c r="Z17" s="49"/>
      <c r="AA17" s="49"/>
      <c r="AB17" s="49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8"/>
      <c r="AR17" s="46"/>
      <c r="AS17" s="48"/>
      <c r="AT17" s="48"/>
      <c r="AU17" s="48"/>
      <c r="AV17" s="48"/>
      <c r="AW17" s="48"/>
      <c r="AX17" s="48"/>
      <c r="AY17" s="48"/>
      <c r="AZ17" s="48"/>
      <c r="BA17" s="48"/>
      <c r="BB17" s="92"/>
      <c r="BC17" s="92"/>
      <c r="BD17" s="92"/>
      <c r="BE17" s="92"/>
      <c r="BF17" s="92"/>
      <c r="BG17" s="2"/>
      <c r="BH17" s="2"/>
      <c r="BI17" s="2"/>
      <c r="BJ17" s="2"/>
      <c r="BK17" s="2"/>
      <c r="BL17" s="2"/>
    </row>
    <row r="18" spans="1:64" s="3" customFormat="1" ht="1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8"/>
      <c r="T18" s="48"/>
      <c r="U18" s="49"/>
      <c r="V18" s="49"/>
      <c r="W18" s="49"/>
      <c r="X18" s="49"/>
      <c r="Y18" s="49"/>
      <c r="Z18" s="49"/>
      <c r="AA18" s="49"/>
      <c r="AB18" s="49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8"/>
      <c r="AR18" s="46"/>
      <c r="AS18" s="48"/>
      <c r="AT18" s="48"/>
      <c r="AU18" s="48"/>
      <c r="AV18" s="48"/>
      <c r="AW18" s="48"/>
      <c r="AX18" s="48"/>
      <c r="AY18" s="48"/>
      <c r="AZ18" s="48"/>
      <c r="BA18" s="48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" customFormat="1" ht="30.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8"/>
      <c r="T19" s="48"/>
      <c r="U19" s="49"/>
      <c r="V19" s="49"/>
      <c r="W19" s="49"/>
      <c r="X19" s="49"/>
      <c r="Y19" s="49"/>
      <c r="Z19" s="49"/>
      <c r="AA19" s="49"/>
      <c r="AB19" s="49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8"/>
      <c r="AR19" s="46"/>
      <c r="AS19" s="48"/>
      <c r="AT19" s="48"/>
      <c r="AU19" s="48"/>
      <c r="AV19" s="48"/>
      <c r="AW19" s="48"/>
      <c r="AX19" s="48"/>
      <c r="AY19" s="48"/>
      <c r="AZ19" s="48"/>
      <c r="BA19" s="48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3" customFormat="1" ht="12.7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3" customFormat="1" ht="32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53" ht="18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20"/>
      <c r="R22" s="20"/>
      <c r="S22" s="53"/>
      <c r="T22" s="53"/>
      <c r="U22" s="53"/>
      <c r="V22" s="53"/>
      <c r="W22" s="53"/>
      <c r="X22" s="53"/>
      <c r="Y22" s="53"/>
      <c r="Z22" s="53"/>
      <c r="AA22" s="20"/>
      <c r="AB22" s="20"/>
      <c r="AC22" s="53"/>
      <c r="AD22" s="53"/>
      <c r="AE22" s="53"/>
      <c r="AF22" s="53"/>
      <c r="AG22" s="53"/>
      <c r="AH22" s="20"/>
      <c r="AI22" s="20"/>
      <c r="AJ22" s="53"/>
      <c r="AK22" s="53"/>
      <c r="AL22" s="53"/>
      <c r="AM22" s="53"/>
      <c r="AN22" s="53"/>
      <c r="AO22" s="20"/>
      <c r="AP22" s="20"/>
      <c r="AQ22" s="53"/>
      <c r="AR22" s="53"/>
      <c r="AS22" s="53"/>
      <c r="AT22" s="53"/>
      <c r="AU22" s="53"/>
      <c r="AV22" s="20"/>
      <c r="AW22" s="20"/>
      <c r="AX22" s="53"/>
      <c r="AY22" s="53"/>
      <c r="AZ22" s="53"/>
      <c r="BA22" s="53"/>
    </row>
    <row r="23" spans="1:53" ht="63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20"/>
      <c r="R23" s="20"/>
      <c r="S23" s="53"/>
      <c r="T23" s="53"/>
      <c r="U23" s="53"/>
      <c r="V23" s="53"/>
      <c r="W23" s="53"/>
      <c r="X23" s="53"/>
      <c r="Y23" s="53"/>
      <c r="Z23" s="53"/>
      <c r="AA23" s="20"/>
      <c r="AB23" s="20"/>
      <c r="AC23" s="53"/>
      <c r="AD23" s="53"/>
      <c r="AE23" s="53"/>
      <c r="AF23" s="53"/>
      <c r="AG23" s="53"/>
      <c r="AH23" s="20"/>
      <c r="AI23" s="20"/>
      <c r="AJ23" s="53"/>
      <c r="AK23" s="53"/>
      <c r="AL23" s="53"/>
      <c r="AM23" s="53"/>
      <c r="AN23" s="53"/>
      <c r="AO23" s="20"/>
      <c r="AP23" s="20"/>
      <c r="AQ23" s="53"/>
      <c r="AR23" s="53"/>
      <c r="AS23" s="53"/>
      <c r="AT23" s="53"/>
      <c r="AU23" s="53"/>
      <c r="AV23" s="20"/>
      <c r="AW23" s="20"/>
      <c r="AX23" s="53"/>
      <c r="AY23" s="53"/>
      <c r="AZ23" s="53"/>
      <c r="BA23" s="53"/>
    </row>
    <row r="24" spans="1:5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54"/>
      <c r="L25" s="54"/>
      <c r="M25" s="20"/>
      <c r="N25" s="20"/>
      <c r="O25" s="20"/>
      <c r="P25" s="20"/>
      <c r="Q25" s="20"/>
      <c r="R25" s="20"/>
      <c r="S25" s="20"/>
      <c r="T25" s="20"/>
      <c r="U25" s="20"/>
      <c r="V25" s="54"/>
      <c r="W25" s="54"/>
      <c r="X25" s="20"/>
      <c r="Y25" s="20"/>
      <c r="Z25" s="20"/>
      <c r="AA25" s="20"/>
      <c r="AB25" s="20"/>
      <c r="AC25" s="20"/>
      <c r="AD25" s="54"/>
      <c r="AE25" s="54"/>
      <c r="AF25" s="20"/>
      <c r="AG25" s="20"/>
      <c r="AH25" s="20"/>
      <c r="AI25" s="20"/>
      <c r="AJ25" s="20"/>
      <c r="AK25" s="54"/>
      <c r="AL25" s="54"/>
      <c r="AM25" s="20"/>
      <c r="AN25" s="20"/>
      <c r="AO25" s="20"/>
      <c r="AP25" s="20"/>
      <c r="AQ25" s="20"/>
      <c r="AR25" s="54"/>
      <c r="AS25" s="54"/>
      <c r="AT25" s="20"/>
      <c r="AU25" s="20"/>
      <c r="AV25" s="20"/>
      <c r="AW25" s="20"/>
      <c r="AX25" s="20"/>
      <c r="AY25" s="54"/>
      <c r="AZ25" s="54"/>
      <c r="BA25" s="20"/>
    </row>
    <row r="26" spans="1:53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54"/>
      <c r="L26" s="54"/>
      <c r="M26" s="20"/>
      <c r="N26" s="20"/>
      <c r="O26" s="20"/>
      <c r="P26" s="20"/>
      <c r="Q26" s="20"/>
      <c r="R26" s="20"/>
      <c r="S26" s="20"/>
      <c r="T26" s="20"/>
      <c r="U26" s="20"/>
      <c r="V26" s="54"/>
      <c r="W26" s="54"/>
      <c r="X26" s="20"/>
      <c r="Y26" s="20"/>
      <c r="Z26" s="20"/>
      <c r="AA26" s="20"/>
      <c r="AB26" s="20"/>
      <c r="AC26" s="20"/>
      <c r="AD26" s="54"/>
      <c r="AE26" s="54"/>
      <c r="AF26" s="20"/>
      <c r="AG26" s="20"/>
      <c r="AH26" s="20"/>
      <c r="AI26" s="20"/>
      <c r="AJ26" s="20"/>
      <c r="AK26" s="54"/>
      <c r="AL26" s="54"/>
      <c r="AM26" s="20"/>
      <c r="AN26" s="20"/>
      <c r="AO26" s="20"/>
      <c r="AP26" s="20"/>
      <c r="AQ26" s="20"/>
      <c r="AR26" s="54"/>
      <c r="AS26" s="54"/>
      <c r="AT26" s="20"/>
      <c r="AU26" s="20"/>
      <c r="AV26" s="20"/>
      <c r="AW26" s="20"/>
      <c r="AX26" s="20"/>
      <c r="AY26" s="54"/>
      <c r="AZ26" s="54"/>
      <c r="BA26" s="20"/>
    </row>
    <row r="29" ht="12.75">
      <c r="O29" t="s">
        <v>80</v>
      </c>
    </row>
  </sheetData>
  <sheetProtection/>
  <mergeCells count="93">
    <mergeCell ref="BJ4:BJ6"/>
    <mergeCell ref="BK4:BK6"/>
    <mergeCell ref="BA5:BA6"/>
    <mergeCell ref="BB5:BB6"/>
    <mergeCell ref="A9:B9"/>
    <mergeCell ref="AX5:AX6"/>
    <mergeCell ref="AT5:AT6"/>
    <mergeCell ref="AK5:AK6"/>
    <mergeCell ref="AG5:AG6"/>
    <mergeCell ref="AB5:AB6"/>
    <mergeCell ref="X5:X6"/>
    <mergeCell ref="AU5:AU6"/>
    <mergeCell ref="AV5:AV6"/>
    <mergeCell ref="AW5:AW6"/>
    <mergeCell ref="AY5:AY6"/>
    <mergeCell ref="AZ5:AZ6"/>
    <mergeCell ref="BC4:BC6"/>
    <mergeCell ref="AO5:AO6"/>
    <mergeCell ref="AP5:AP6"/>
    <mergeCell ref="AQ5:AQ6"/>
    <mergeCell ref="AR5:AR6"/>
    <mergeCell ref="AS5:AS6"/>
    <mergeCell ref="BD4:BD6"/>
    <mergeCell ref="AI5:AI6"/>
    <mergeCell ref="AJ5:AJ6"/>
    <mergeCell ref="AL5:AL6"/>
    <mergeCell ref="AM5:AM6"/>
    <mergeCell ref="G5:G6"/>
    <mergeCell ref="J5:J6"/>
    <mergeCell ref="P5:P6"/>
    <mergeCell ref="V5:V6"/>
    <mergeCell ref="AA5:AA6"/>
    <mergeCell ref="AC5:AC6"/>
    <mergeCell ref="AD5:AD6"/>
    <mergeCell ref="AE5:AE6"/>
    <mergeCell ref="AF5:AF6"/>
    <mergeCell ref="AH5:AH6"/>
    <mergeCell ref="BE4:BE6"/>
    <mergeCell ref="W5:W6"/>
    <mergeCell ref="Y5:Y6"/>
    <mergeCell ref="Z5:Z6"/>
    <mergeCell ref="AN5:AN6"/>
    <mergeCell ref="BF4:BF6"/>
    <mergeCell ref="BG4:BG6"/>
    <mergeCell ref="Q5:Q6"/>
    <mergeCell ref="R5:R6"/>
    <mergeCell ref="S5:S6"/>
    <mergeCell ref="T5:T6"/>
    <mergeCell ref="U5:U6"/>
    <mergeCell ref="BH4:BH6"/>
    <mergeCell ref="K5:K6"/>
    <mergeCell ref="L5:L6"/>
    <mergeCell ref="M5:M6"/>
    <mergeCell ref="N5:N6"/>
    <mergeCell ref="O5:O6"/>
    <mergeCell ref="BI4:BI6"/>
    <mergeCell ref="Y4:AA4"/>
    <mergeCell ref="A10:B10"/>
    <mergeCell ref="A12:I12"/>
    <mergeCell ref="C5:C6"/>
    <mergeCell ref="D5:D6"/>
    <mergeCell ref="E5:E6"/>
    <mergeCell ref="F5:F6"/>
    <mergeCell ref="A13:F13"/>
    <mergeCell ref="BD13:BF13"/>
    <mergeCell ref="AD13:AI13"/>
    <mergeCell ref="AY4:BB4"/>
    <mergeCell ref="C4:F4"/>
    <mergeCell ref="AM13:AS13"/>
    <mergeCell ref="T13:Z13"/>
    <mergeCell ref="A8:B8"/>
    <mergeCell ref="A7:B7"/>
    <mergeCell ref="W3:AM3"/>
    <mergeCell ref="BC3:BK3"/>
    <mergeCell ref="AC4:AF4"/>
    <mergeCell ref="AH4:AJ4"/>
    <mergeCell ref="A2:BA2"/>
    <mergeCell ref="AL4:AO4"/>
    <mergeCell ref="AP4:AS4"/>
    <mergeCell ref="AU4:AW4"/>
    <mergeCell ref="P4:S4"/>
    <mergeCell ref="H5:H6"/>
    <mergeCell ref="I5:I6"/>
    <mergeCell ref="J13:P13"/>
    <mergeCell ref="AW13:BB13"/>
    <mergeCell ref="H4:J4"/>
    <mergeCell ref="L4:O4"/>
    <mergeCell ref="AY14:BA14"/>
    <mergeCell ref="B14:C14"/>
    <mergeCell ref="L14:N14"/>
    <mergeCell ref="V14:X14"/>
    <mergeCell ref="AF14:AH14"/>
    <mergeCell ref="AO14:AQ14"/>
  </mergeCells>
  <printOptions/>
  <pageMargins left="0.31496062992125984" right="0.15748031496062992" top="1.0236220472440944" bottom="0.3937007874015748" header="0.5118110236220472" footer="0.1968503937007874"/>
  <pageSetup horizontalDpi="600" verticalDpi="600" orientation="landscape" paperSize="9" scale="55" r:id="rId1"/>
  <rowBreaks count="1" manualBreakCount="1">
    <brk id="20" max="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8"/>
  <sheetViews>
    <sheetView view="pageBreakPreview" zoomScale="50" zoomScaleNormal="75" zoomScaleSheetLayoutView="50" zoomScalePageLayoutView="0" workbookViewId="0" topLeftCell="A25">
      <selection activeCell="R91" sqref="R91"/>
    </sheetView>
  </sheetViews>
  <sheetFormatPr defaultColWidth="9.00390625" defaultRowHeight="12.75"/>
  <cols>
    <col min="1" max="1" width="18.125" style="642" customWidth="1"/>
    <col min="2" max="2" width="68.125" style="424" customWidth="1"/>
    <col min="3" max="7" width="9.25390625" style="424" customWidth="1"/>
    <col min="8" max="9" width="8.875" style="424" customWidth="1"/>
    <col min="10" max="10" width="9.75390625" style="644" customWidth="1"/>
    <col min="11" max="14" width="9.75390625" style="424" customWidth="1"/>
    <col min="15" max="15" width="15.125" style="424" customWidth="1"/>
    <col min="16" max="16" width="14.875" style="424" customWidth="1"/>
    <col min="17" max="19" width="16.625" style="483" customWidth="1"/>
    <col min="20" max="21" width="16.25390625" style="483" customWidth="1"/>
    <col min="22" max="22" width="18.625" style="483" customWidth="1"/>
    <col min="23" max="23" width="18.625" style="424" customWidth="1"/>
    <col min="24" max="16384" width="9.125" style="424" customWidth="1"/>
  </cols>
  <sheetData>
    <row r="1" spans="1:22" ht="72.75" customHeight="1" thickBot="1">
      <c r="A1" s="932" t="s">
        <v>249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  <c r="R1" s="932"/>
      <c r="S1" s="932"/>
      <c r="T1" s="932"/>
      <c r="U1" s="932"/>
      <c r="V1" s="932"/>
    </row>
    <row r="2" spans="1:23" ht="39.75" customHeight="1">
      <c r="A2" s="936" t="s">
        <v>13</v>
      </c>
      <c r="B2" s="939" t="s">
        <v>14</v>
      </c>
      <c r="C2" s="907" t="s">
        <v>208</v>
      </c>
      <c r="D2" s="908"/>
      <c r="E2" s="908"/>
      <c r="F2" s="908"/>
      <c r="G2" s="909"/>
      <c r="H2" s="948" t="s">
        <v>15</v>
      </c>
      <c r="I2" s="949"/>
      <c r="J2" s="949"/>
      <c r="K2" s="949"/>
      <c r="L2" s="949"/>
      <c r="M2" s="949"/>
      <c r="N2" s="950"/>
      <c r="O2" s="933" t="s">
        <v>263</v>
      </c>
      <c r="P2" s="934"/>
      <c r="Q2" s="934"/>
      <c r="R2" s="934"/>
      <c r="S2" s="934"/>
      <c r="T2" s="934"/>
      <c r="U2" s="934"/>
      <c r="V2" s="934"/>
      <c r="W2" s="935"/>
    </row>
    <row r="3" spans="1:23" ht="39.75" customHeight="1">
      <c r="A3" s="937"/>
      <c r="B3" s="940"/>
      <c r="C3" s="910" t="s">
        <v>154</v>
      </c>
      <c r="D3" s="912" t="s">
        <v>155</v>
      </c>
      <c r="E3" s="912" t="s">
        <v>156</v>
      </c>
      <c r="F3" s="912" t="s">
        <v>157</v>
      </c>
      <c r="G3" s="922" t="s">
        <v>158</v>
      </c>
      <c r="H3" s="942" t="s">
        <v>16</v>
      </c>
      <c r="I3" s="920" t="s">
        <v>17</v>
      </c>
      <c r="J3" s="930" t="s">
        <v>18</v>
      </c>
      <c r="K3" s="930"/>
      <c r="L3" s="930"/>
      <c r="M3" s="930"/>
      <c r="N3" s="931"/>
      <c r="O3" s="957" t="s">
        <v>22</v>
      </c>
      <c r="P3" s="931"/>
      <c r="Q3" s="927" t="s">
        <v>50</v>
      </c>
      <c r="R3" s="928"/>
      <c r="S3" s="928"/>
      <c r="T3" s="928" t="s">
        <v>50</v>
      </c>
      <c r="U3" s="928"/>
      <c r="V3" s="928"/>
      <c r="W3" s="928"/>
    </row>
    <row r="4" spans="1:23" ht="16.5" customHeight="1" thickBot="1">
      <c r="A4" s="937"/>
      <c r="B4" s="940"/>
      <c r="C4" s="910"/>
      <c r="D4" s="912"/>
      <c r="E4" s="912"/>
      <c r="F4" s="912"/>
      <c r="G4" s="922"/>
      <c r="H4" s="942"/>
      <c r="I4" s="920"/>
      <c r="J4" s="930"/>
      <c r="K4" s="930"/>
      <c r="L4" s="930"/>
      <c r="M4" s="930"/>
      <c r="N4" s="931"/>
      <c r="O4" s="766" t="s">
        <v>268</v>
      </c>
      <c r="P4" s="751" t="s">
        <v>296</v>
      </c>
      <c r="Q4" s="690" t="s">
        <v>56</v>
      </c>
      <c r="R4" s="929" t="s">
        <v>57</v>
      </c>
      <c r="S4" s="929"/>
      <c r="T4" s="929" t="s">
        <v>58</v>
      </c>
      <c r="U4" s="929"/>
      <c r="V4" s="860" t="s">
        <v>132</v>
      </c>
      <c r="W4" s="860" t="s">
        <v>132</v>
      </c>
    </row>
    <row r="5" spans="1:23" ht="179.25" customHeight="1" thickBot="1">
      <c r="A5" s="938"/>
      <c r="B5" s="941"/>
      <c r="C5" s="911"/>
      <c r="D5" s="913"/>
      <c r="E5" s="913"/>
      <c r="F5" s="913"/>
      <c r="G5" s="923"/>
      <c r="H5" s="943"/>
      <c r="I5" s="921"/>
      <c r="J5" s="753" t="s">
        <v>19</v>
      </c>
      <c r="K5" s="754" t="s">
        <v>136</v>
      </c>
      <c r="L5" s="754" t="s">
        <v>20</v>
      </c>
      <c r="M5" s="754" t="s">
        <v>236</v>
      </c>
      <c r="N5" s="770" t="s">
        <v>137</v>
      </c>
      <c r="O5" s="767" t="s">
        <v>297</v>
      </c>
      <c r="P5" s="755" t="s">
        <v>298</v>
      </c>
      <c r="Q5" s="756" t="s">
        <v>112</v>
      </c>
      <c r="R5" s="757" t="s">
        <v>163</v>
      </c>
      <c r="S5" s="757" t="s">
        <v>278</v>
      </c>
      <c r="T5" s="757" t="s">
        <v>273</v>
      </c>
      <c r="U5" s="757" t="s">
        <v>274</v>
      </c>
      <c r="V5" s="758" t="s">
        <v>273</v>
      </c>
      <c r="W5" s="758" t="s">
        <v>276</v>
      </c>
    </row>
    <row r="6" spans="1:23" ht="24" customHeight="1" thickBot="1">
      <c r="A6" s="677">
        <v>1</v>
      </c>
      <c r="B6" s="677">
        <v>2</v>
      </c>
      <c r="C6" s="677">
        <v>3</v>
      </c>
      <c r="D6" s="677">
        <v>4</v>
      </c>
      <c r="E6" s="677">
        <v>5</v>
      </c>
      <c r="F6" s="677">
        <v>6</v>
      </c>
      <c r="G6" s="762">
        <v>7</v>
      </c>
      <c r="H6" s="771">
        <v>8</v>
      </c>
      <c r="I6" s="677">
        <v>9</v>
      </c>
      <c r="J6" s="677">
        <v>10</v>
      </c>
      <c r="K6" s="677">
        <v>11</v>
      </c>
      <c r="L6" s="677">
        <v>12</v>
      </c>
      <c r="M6" s="677">
        <v>13</v>
      </c>
      <c r="N6" s="772">
        <v>14</v>
      </c>
      <c r="O6" s="788">
        <v>15</v>
      </c>
      <c r="P6" s="789">
        <v>16</v>
      </c>
      <c r="Q6" s="768">
        <v>17</v>
      </c>
      <c r="R6" s="677">
        <v>18</v>
      </c>
      <c r="S6" s="677">
        <v>19</v>
      </c>
      <c r="T6" s="677">
        <v>20</v>
      </c>
      <c r="U6" s="677">
        <v>21</v>
      </c>
      <c r="V6" s="677">
        <v>22</v>
      </c>
      <c r="W6" s="677">
        <v>23</v>
      </c>
    </row>
    <row r="7" spans="1:23" ht="30" customHeight="1" thickBot="1">
      <c r="A7" s="786" t="s">
        <v>60</v>
      </c>
      <c r="B7" s="787" t="s">
        <v>284</v>
      </c>
      <c r="C7" s="769"/>
      <c r="D7" s="761"/>
      <c r="E7" s="761"/>
      <c r="F7" s="761"/>
      <c r="G7" s="763"/>
      <c r="H7" s="836">
        <f>H10+H11+H12+H13+H14+H15+H16+H17+H18+H19+H20</f>
        <v>1567</v>
      </c>
      <c r="I7" s="836">
        <f>I10+I11+I12+I13+I14+I15+I16+I17+I18+I19+I20</f>
        <v>514</v>
      </c>
      <c r="J7" s="836">
        <f>J8+J9+J10+J11+J12+J13+J14+J15+J16+J17+J18+J19+J20+J21</f>
        <v>1404</v>
      </c>
      <c r="K7" s="836">
        <f aca="true" t="shared" si="0" ref="K7:P7">K8+K9+K10+K11+K12+K13+K14+K15+K16+K17+K18+K19+K20+K21</f>
        <v>691</v>
      </c>
      <c r="L7" s="836">
        <f t="shared" si="0"/>
        <v>0</v>
      </c>
      <c r="M7" s="836">
        <f t="shared" si="0"/>
        <v>0</v>
      </c>
      <c r="N7" s="836">
        <f t="shared" si="0"/>
        <v>0</v>
      </c>
      <c r="O7" s="836">
        <f t="shared" si="0"/>
        <v>612</v>
      </c>
      <c r="P7" s="836">
        <f t="shared" si="0"/>
        <v>792</v>
      </c>
      <c r="Q7" s="836">
        <f aca="true" t="shared" si="1" ref="Q7:W7">Q10+Q11+Q12+Q13+Q14+Q15+Q16+Q17+Q18+Q19+Q20</f>
        <v>0</v>
      </c>
      <c r="R7" s="836">
        <f t="shared" si="1"/>
        <v>0</v>
      </c>
      <c r="S7" s="836">
        <f t="shared" si="1"/>
        <v>0</v>
      </c>
      <c r="T7" s="836">
        <f t="shared" si="1"/>
        <v>0</v>
      </c>
      <c r="U7" s="836">
        <f t="shared" si="1"/>
        <v>0</v>
      </c>
      <c r="V7" s="836">
        <f t="shared" si="1"/>
        <v>0</v>
      </c>
      <c r="W7" s="836">
        <f t="shared" si="1"/>
        <v>0</v>
      </c>
    </row>
    <row r="8" spans="1:23" ht="24" customHeight="1">
      <c r="A8" s="850" t="s">
        <v>305</v>
      </c>
      <c r="B8" s="849" t="s">
        <v>303</v>
      </c>
      <c r="C8" s="1097">
        <v>2</v>
      </c>
      <c r="D8" s="675"/>
      <c r="E8" s="675"/>
      <c r="F8" s="675"/>
      <c r="G8" s="858"/>
      <c r="H8" s="856">
        <f>SUM(I8:J8)</f>
        <v>175</v>
      </c>
      <c r="I8" s="857">
        <v>58</v>
      </c>
      <c r="J8" s="438">
        <f>SUM(O8:V8)</f>
        <v>117</v>
      </c>
      <c r="K8" s="855">
        <v>49</v>
      </c>
      <c r="L8" s="759"/>
      <c r="M8" s="759"/>
      <c r="N8" s="764"/>
      <c r="O8" s="851">
        <v>51</v>
      </c>
      <c r="P8" s="852">
        <v>66</v>
      </c>
      <c r="Q8" s="760"/>
      <c r="R8" s="759"/>
      <c r="S8" s="759"/>
      <c r="T8" s="759"/>
      <c r="U8" s="759"/>
      <c r="V8" s="759"/>
      <c r="W8" s="759"/>
    </row>
    <row r="9" spans="1:23" ht="24" customHeight="1">
      <c r="A9" s="850" t="s">
        <v>305</v>
      </c>
      <c r="B9" s="849" t="s">
        <v>304</v>
      </c>
      <c r="C9" s="1097">
        <v>2</v>
      </c>
      <c r="D9" s="675"/>
      <c r="E9" s="675"/>
      <c r="F9" s="675"/>
      <c r="G9" s="858"/>
      <c r="H9" s="856">
        <f>SUM(I9:J9)</f>
        <v>293</v>
      </c>
      <c r="I9" s="857">
        <v>98</v>
      </c>
      <c r="J9" s="438">
        <f>SUM(O9:V9)</f>
        <v>195</v>
      </c>
      <c r="K9" s="855">
        <v>49</v>
      </c>
      <c r="L9" s="707"/>
      <c r="M9" s="707"/>
      <c r="N9" s="765"/>
      <c r="O9" s="853">
        <v>91</v>
      </c>
      <c r="P9" s="854">
        <v>104</v>
      </c>
      <c r="Q9" s="760"/>
      <c r="R9" s="759"/>
      <c r="S9" s="759"/>
      <c r="T9" s="759"/>
      <c r="U9" s="759"/>
      <c r="V9" s="759"/>
      <c r="W9" s="759"/>
    </row>
    <row r="10" spans="1:23" ht="24" customHeight="1">
      <c r="A10" s="676" t="s">
        <v>285</v>
      </c>
      <c r="B10" s="745" t="s">
        <v>65</v>
      </c>
      <c r="C10" s="450"/>
      <c r="D10" s="451"/>
      <c r="E10" s="1096">
        <v>2</v>
      </c>
      <c r="F10" s="451"/>
      <c r="G10" s="859"/>
      <c r="H10" s="436">
        <f aca="true" t="shared" si="2" ref="H10:H21">SUM(I10:J10)</f>
        <v>176</v>
      </c>
      <c r="I10" s="437">
        <v>59</v>
      </c>
      <c r="J10" s="438">
        <f aca="true" t="shared" si="3" ref="J10:J21">SUM(O10:V10)</f>
        <v>117</v>
      </c>
      <c r="K10" s="439">
        <v>49</v>
      </c>
      <c r="L10" s="707"/>
      <c r="M10" s="707"/>
      <c r="N10" s="765"/>
      <c r="O10" s="450">
        <v>51</v>
      </c>
      <c r="P10" s="452">
        <v>66</v>
      </c>
      <c r="Q10" s="750"/>
      <c r="R10" s="707"/>
      <c r="S10" s="707"/>
      <c r="T10" s="707"/>
      <c r="U10" s="707"/>
      <c r="V10" s="707"/>
      <c r="W10" s="707"/>
    </row>
    <row r="11" spans="1:23" ht="24" customHeight="1">
      <c r="A11" s="676" t="s">
        <v>286</v>
      </c>
      <c r="B11" s="746" t="s">
        <v>77</v>
      </c>
      <c r="C11" s="1098">
        <v>2</v>
      </c>
      <c r="D11" s="451"/>
      <c r="E11" s="451"/>
      <c r="F11" s="451"/>
      <c r="G11" s="859"/>
      <c r="H11" s="436">
        <f t="shared" si="2"/>
        <v>215</v>
      </c>
      <c r="I11" s="437">
        <v>59</v>
      </c>
      <c r="J11" s="438">
        <f t="shared" si="3"/>
        <v>156</v>
      </c>
      <c r="K11" s="439">
        <v>50</v>
      </c>
      <c r="L11" s="707"/>
      <c r="M11" s="707"/>
      <c r="N11" s="765"/>
      <c r="O11" s="450">
        <v>68</v>
      </c>
      <c r="P11" s="452">
        <v>88</v>
      </c>
      <c r="Q11" s="750"/>
      <c r="R11" s="707"/>
      <c r="S11" s="707"/>
      <c r="T11" s="707"/>
      <c r="U11" s="707"/>
      <c r="V11" s="707"/>
      <c r="W11" s="707"/>
    </row>
    <row r="12" spans="1:23" ht="24" customHeight="1">
      <c r="A12" s="676" t="s">
        <v>287</v>
      </c>
      <c r="B12" s="746" t="s">
        <v>67</v>
      </c>
      <c r="C12" s="1098">
        <v>2</v>
      </c>
      <c r="D12" s="451"/>
      <c r="E12" s="451"/>
      <c r="F12" s="451"/>
      <c r="G12" s="859"/>
      <c r="H12" s="436">
        <f t="shared" si="2"/>
        <v>234</v>
      </c>
      <c r="I12" s="437">
        <f aca="true" t="shared" si="4" ref="I12:I21">J12/2</f>
        <v>78</v>
      </c>
      <c r="J12" s="438">
        <f t="shared" si="3"/>
        <v>156</v>
      </c>
      <c r="K12" s="439">
        <v>51</v>
      </c>
      <c r="L12" s="707"/>
      <c r="M12" s="707"/>
      <c r="N12" s="765"/>
      <c r="O12" s="450">
        <v>68</v>
      </c>
      <c r="P12" s="452">
        <v>88</v>
      </c>
      <c r="Q12" s="750"/>
      <c r="R12" s="707"/>
      <c r="S12" s="707"/>
      <c r="T12" s="707"/>
      <c r="U12" s="707"/>
      <c r="V12" s="707"/>
      <c r="W12" s="707"/>
    </row>
    <row r="13" spans="1:23" ht="24" customHeight="1">
      <c r="A13" s="676" t="s">
        <v>288</v>
      </c>
      <c r="B13" s="746" t="s">
        <v>3</v>
      </c>
      <c r="C13" s="450"/>
      <c r="D13" s="1096">
        <v>1</v>
      </c>
      <c r="E13" s="1096">
        <v>2</v>
      </c>
      <c r="F13" s="451"/>
      <c r="G13" s="859"/>
      <c r="H13" s="436">
        <f t="shared" si="2"/>
        <v>175</v>
      </c>
      <c r="I13" s="437">
        <v>58</v>
      </c>
      <c r="J13" s="438">
        <f t="shared" si="3"/>
        <v>117</v>
      </c>
      <c r="K13" s="439">
        <v>52</v>
      </c>
      <c r="L13" s="707"/>
      <c r="M13" s="707"/>
      <c r="N13" s="765"/>
      <c r="O13" s="450">
        <v>51</v>
      </c>
      <c r="P13" s="452">
        <v>66</v>
      </c>
      <c r="Q13" s="750"/>
      <c r="R13" s="707"/>
      <c r="S13" s="707"/>
      <c r="T13" s="707"/>
      <c r="U13" s="707"/>
      <c r="V13" s="707"/>
      <c r="W13" s="707"/>
    </row>
    <row r="14" spans="1:23" ht="24" customHeight="1">
      <c r="A14" s="676" t="s">
        <v>289</v>
      </c>
      <c r="B14" s="746" t="s">
        <v>73</v>
      </c>
      <c r="C14" s="450"/>
      <c r="D14" s="451"/>
      <c r="E14" s="1096">
        <v>1</v>
      </c>
      <c r="F14" s="451"/>
      <c r="G14" s="859"/>
      <c r="H14" s="436">
        <f t="shared" si="2"/>
        <v>105</v>
      </c>
      <c r="I14" s="437">
        <f t="shared" si="4"/>
        <v>35</v>
      </c>
      <c r="J14" s="438">
        <f t="shared" si="3"/>
        <v>70</v>
      </c>
      <c r="K14" s="439">
        <v>53</v>
      </c>
      <c r="L14" s="707"/>
      <c r="M14" s="707"/>
      <c r="N14" s="765"/>
      <c r="O14" s="450">
        <v>70</v>
      </c>
      <c r="P14" s="452"/>
      <c r="Q14" s="750"/>
      <c r="R14" s="707"/>
      <c r="S14" s="707"/>
      <c r="T14" s="707"/>
      <c r="U14" s="707"/>
      <c r="V14" s="707"/>
      <c r="W14" s="707"/>
    </row>
    <row r="15" spans="1:23" ht="24" customHeight="1">
      <c r="A15" s="676" t="s">
        <v>290</v>
      </c>
      <c r="B15" s="746" t="s">
        <v>280</v>
      </c>
      <c r="C15" s="450"/>
      <c r="D15" s="451"/>
      <c r="E15" s="1096">
        <v>2</v>
      </c>
      <c r="F15" s="451"/>
      <c r="G15" s="859"/>
      <c r="H15" s="436">
        <f t="shared" si="2"/>
        <v>136</v>
      </c>
      <c r="I15" s="437">
        <v>58</v>
      </c>
      <c r="J15" s="438">
        <f t="shared" si="3"/>
        <v>78</v>
      </c>
      <c r="K15" s="439">
        <v>54</v>
      </c>
      <c r="L15" s="707"/>
      <c r="M15" s="707"/>
      <c r="N15" s="765"/>
      <c r="O15" s="450"/>
      <c r="P15" s="452">
        <v>78</v>
      </c>
      <c r="Q15" s="750"/>
      <c r="R15" s="707"/>
      <c r="S15" s="707"/>
      <c r="T15" s="707"/>
      <c r="U15" s="707"/>
      <c r="V15" s="707"/>
      <c r="W15" s="707"/>
    </row>
    <row r="16" spans="1:23" ht="24" customHeight="1">
      <c r="A16" s="676" t="s">
        <v>291</v>
      </c>
      <c r="B16" s="746" t="s">
        <v>281</v>
      </c>
      <c r="C16" s="1098">
        <v>2</v>
      </c>
      <c r="D16" s="451"/>
      <c r="E16" s="1096">
        <v>1</v>
      </c>
      <c r="F16" s="451"/>
      <c r="G16" s="859"/>
      <c r="H16" s="436">
        <f t="shared" si="2"/>
        <v>202</v>
      </c>
      <c r="I16" s="437">
        <v>59</v>
      </c>
      <c r="J16" s="438">
        <f t="shared" si="3"/>
        <v>143</v>
      </c>
      <c r="K16" s="439">
        <v>55</v>
      </c>
      <c r="L16" s="707"/>
      <c r="M16" s="707"/>
      <c r="N16" s="765"/>
      <c r="O16" s="450">
        <v>51</v>
      </c>
      <c r="P16" s="452">
        <v>92</v>
      </c>
      <c r="Q16" s="750"/>
      <c r="R16" s="707"/>
      <c r="S16" s="707"/>
      <c r="T16" s="707"/>
      <c r="U16" s="707"/>
      <c r="V16" s="707"/>
      <c r="W16" s="707"/>
    </row>
    <row r="17" spans="1:23" ht="24" customHeight="1">
      <c r="A17" s="676" t="s">
        <v>292</v>
      </c>
      <c r="B17" s="746" t="s">
        <v>161</v>
      </c>
      <c r="C17" s="450"/>
      <c r="D17" s="451"/>
      <c r="E17" s="1096">
        <v>1</v>
      </c>
      <c r="F17" s="451"/>
      <c r="G17" s="859"/>
      <c r="H17" s="436">
        <f t="shared" si="2"/>
        <v>108</v>
      </c>
      <c r="I17" s="437">
        <f t="shared" si="4"/>
        <v>36</v>
      </c>
      <c r="J17" s="438">
        <f t="shared" si="3"/>
        <v>72</v>
      </c>
      <c r="K17" s="439">
        <v>56</v>
      </c>
      <c r="L17" s="707"/>
      <c r="M17" s="707"/>
      <c r="N17" s="765"/>
      <c r="O17" s="450">
        <v>72</v>
      </c>
      <c r="P17" s="452"/>
      <c r="Q17" s="750"/>
      <c r="R17" s="707"/>
      <c r="S17" s="707"/>
      <c r="T17" s="707"/>
      <c r="U17" s="707"/>
      <c r="V17" s="707"/>
      <c r="W17" s="707"/>
    </row>
    <row r="18" spans="1:23" ht="24" customHeight="1">
      <c r="A18" s="676" t="s">
        <v>293</v>
      </c>
      <c r="B18" s="747" t="s">
        <v>282</v>
      </c>
      <c r="C18" s="450"/>
      <c r="D18" s="451"/>
      <c r="E18" s="1096">
        <v>2</v>
      </c>
      <c r="F18" s="451"/>
      <c r="G18" s="859"/>
      <c r="H18" s="436">
        <f t="shared" si="2"/>
        <v>108</v>
      </c>
      <c r="I18" s="437">
        <f t="shared" si="4"/>
        <v>36</v>
      </c>
      <c r="J18" s="438">
        <f t="shared" si="3"/>
        <v>72</v>
      </c>
      <c r="K18" s="439">
        <v>57</v>
      </c>
      <c r="L18" s="707"/>
      <c r="M18" s="707"/>
      <c r="N18" s="765"/>
      <c r="O18" s="450"/>
      <c r="P18" s="452">
        <v>72</v>
      </c>
      <c r="Q18" s="750"/>
      <c r="R18" s="707"/>
      <c r="S18" s="707"/>
      <c r="T18" s="707"/>
      <c r="U18" s="707"/>
      <c r="V18" s="707"/>
      <c r="W18" s="707"/>
    </row>
    <row r="19" spans="1:23" ht="24" customHeight="1">
      <c r="A19" s="676" t="s">
        <v>294</v>
      </c>
      <c r="B19" s="747" t="s">
        <v>283</v>
      </c>
      <c r="C19" s="450"/>
      <c r="D19" s="451"/>
      <c r="E19" s="1096">
        <v>2</v>
      </c>
      <c r="F19" s="451"/>
      <c r="G19" s="859"/>
      <c r="H19" s="436">
        <f t="shared" si="2"/>
        <v>54</v>
      </c>
      <c r="I19" s="437">
        <f t="shared" si="4"/>
        <v>18</v>
      </c>
      <c r="J19" s="438">
        <f t="shared" si="3"/>
        <v>36</v>
      </c>
      <c r="K19" s="439">
        <v>58</v>
      </c>
      <c r="L19" s="707"/>
      <c r="M19" s="707"/>
      <c r="N19" s="765"/>
      <c r="O19" s="450"/>
      <c r="P19" s="452">
        <v>36</v>
      </c>
      <c r="Q19" s="750"/>
      <c r="R19" s="707"/>
      <c r="S19" s="707"/>
      <c r="T19" s="707"/>
      <c r="U19" s="707"/>
      <c r="V19" s="707"/>
      <c r="W19" s="707"/>
    </row>
    <row r="20" spans="1:23" ht="24" customHeight="1">
      <c r="A20" s="745" t="s">
        <v>295</v>
      </c>
      <c r="B20" s="867" t="s">
        <v>307</v>
      </c>
      <c r="C20" s="451"/>
      <c r="D20" s="451"/>
      <c r="E20" s="1096">
        <v>2</v>
      </c>
      <c r="F20" s="451"/>
      <c r="G20" s="451"/>
      <c r="H20" s="455">
        <f t="shared" si="2"/>
        <v>54</v>
      </c>
      <c r="I20" s="444">
        <f t="shared" si="4"/>
        <v>18</v>
      </c>
      <c r="J20" s="454">
        <f t="shared" si="3"/>
        <v>36</v>
      </c>
      <c r="K20" s="530">
        <v>58</v>
      </c>
      <c r="L20" s="707"/>
      <c r="M20" s="707"/>
      <c r="N20" s="707"/>
      <c r="O20" s="451"/>
      <c r="P20" s="451">
        <v>36</v>
      </c>
      <c r="Q20" s="707"/>
      <c r="R20" s="752"/>
      <c r="S20" s="752"/>
      <c r="T20" s="752"/>
      <c r="U20" s="752"/>
      <c r="V20" s="752"/>
      <c r="W20" s="752"/>
    </row>
    <row r="21" spans="1:23" ht="24" customHeight="1" thickBot="1">
      <c r="A21" s="745" t="s">
        <v>306</v>
      </c>
      <c r="B21" s="867" t="s">
        <v>308</v>
      </c>
      <c r="C21" s="451"/>
      <c r="D21" s="451"/>
      <c r="E21" s="1096">
        <v>1</v>
      </c>
      <c r="F21" s="451"/>
      <c r="G21" s="451"/>
      <c r="H21" s="455">
        <f t="shared" si="2"/>
        <v>58.5</v>
      </c>
      <c r="I21" s="444">
        <f t="shared" si="4"/>
        <v>19.5</v>
      </c>
      <c r="J21" s="454">
        <f t="shared" si="3"/>
        <v>39</v>
      </c>
      <c r="K21" s="530"/>
      <c r="L21" s="707"/>
      <c r="M21" s="707"/>
      <c r="N21" s="707"/>
      <c r="O21" s="451">
        <v>39</v>
      </c>
      <c r="P21" s="451"/>
      <c r="Q21" s="707"/>
      <c r="R21" s="861"/>
      <c r="S21" s="861"/>
      <c r="T21" s="861"/>
      <c r="U21" s="861"/>
      <c r="V21" s="862"/>
      <c r="W21" s="862"/>
    </row>
    <row r="22" spans="1:23" s="429" customFormat="1" ht="58.5" customHeight="1" thickBot="1">
      <c r="A22" s="678" t="s">
        <v>114</v>
      </c>
      <c r="B22" s="863" t="s">
        <v>115</v>
      </c>
      <c r="C22" s="748"/>
      <c r="D22" s="686"/>
      <c r="E22" s="686"/>
      <c r="F22" s="686"/>
      <c r="G22" s="749"/>
      <c r="H22" s="687">
        <f aca="true" t="shared" si="5" ref="H22:V22">H25+H26+H27+H28+H29+H30+H31</f>
        <v>771</v>
      </c>
      <c r="I22" s="687">
        <f t="shared" si="5"/>
        <v>259</v>
      </c>
      <c r="J22" s="687">
        <f t="shared" si="5"/>
        <v>512</v>
      </c>
      <c r="K22" s="687">
        <f t="shared" si="5"/>
        <v>156</v>
      </c>
      <c r="L22" s="687">
        <f t="shared" si="5"/>
        <v>353</v>
      </c>
      <c r="M22" s="687">
        <f t="shared" si="5"/>
        <v>0</v>
      </c>
      <c r="N22" s="688">
        <f t="shared" si="5"/>
        <v>0</v>
      </c>
      <c r="O22" s="864"/>
      <c r="P22" s="865"/>
      <c r="Q22" s="866">
        <f t="shared" si="5"/>
        <v>185</v>
      </c>
      <c r="R22" s="549">
        <f t="shared" si="5"/>
        <v>128</v>
      </c>
      <c r="S22" s="549">
        <f t="shared" si="5"/>
        <v>0</v>
      </c>
      <c r="T22" s="549">
        <f t="shared" si="5"/>
        <v>94</v>
      </c>
      <c r="U22" s="549">
        <f t="shared" si="5"/>
        <v>0</v>
      </c>
      <c r="V22" s="552">
        <f t="shared" si="5"/>
        <v>105</v>
      </c>
      <c r="W22" s="550">
        <f>W25+W26+W27+W28+W29+W30+W31</f>
        <v>0</v>
      </c>
    </row>
    <row r="23" spans="1:23" s="429" customFormat="1" ht="34.5" customHeight="1" thickBot="1">
      <c r="A23" s="678"/>
      <c r="B23" s="679" t="s">
        <v>269</v>
      </c>
      <c r="C23" s="680"/>
      <c r="D23" s="681"/>
      <c r="E23" s="681"/>
      <c r="F23" s="681"/>
      <c r="G23" s="743"/>
      <c r="H23" s="549">
        <f aca="true" t="shared" si="6" ref="H23:V23">H25+H26+H27+H28</f>
        <v>509</v>
      </c>
      <c r="I23" s="549">
        <f t="shared" si="6"/>
        <v>171</v>
      </c>
      <c r="J23" s="549">
        <f>J25+J26+J27+J28-28</f>
        <v>310</v>
      </c>
      <c r="K23" s="549">
        <f t="shared" si="6"/>
        <v>96</v>
      </c>
      <c r="L23" s="549">
        <f t="shared" si="6"/>
        <v>242</v>
      </c>
      <c r="M23" s="549">
        <f t="shared" si="6"/>
        <v>0</v>
      </c>
      <c r="N23" s="552">
        <f t="shared" si="6"/>
        <v>0</v>
      </c>
      <c r="O23" s="548"/>
      <c r="P23" s="550"/>
      <c r="Q23" s="551">
        <f t="shared" si="6"/>
        <v>160</v>
      </c>
      <c r="R23" s="549">
        <f t="shared" si="6"/>
        <v>84</v>
      </c>
      <c r="S23" s="549">
        <f t="shared" si="6"/>
        <v>0</v>
      </c>
      <c r="T23" s="549">
        <f t="shared" si="6"/>
        <v>64</v>
      </c>
      <c r="U23" s="549">
        <f t="shared" si="6"/>
        <v>0</v>
      </c>
      <c r="V23" s="552">
        <f t="shared" si="6"/>
        <v>30</v>
      </c>
      <c r="W23" s="550">
        <f>W25+W26+W27+W28</f>
        <v>0</v>
      </c>
    </row>
    <row r="24" spans="1:23" s="429" customFormat="1" ht="34.5" customHeight="1" thickBot="1">
      <c r="A24" s="678"/>
      <c r="B24" s="679" t="s">
        <v>272</v>
      </c>
      <c r="C24" s="680"/>
      <c r="D24" s="681"/>
      <c r="E24" s="681"/>
      <c r="F24" s="681"/>
      <c r="G24" s="744"/>
      <c r="H24" s="549">
        <f>H29+H30+H31</f>
        <v>262</v>
      </c>
      <c r="I24" s="549">
        <f>I29+I30+I31</f>
        <v>88</v>
      </c>
      <c r="J24" s="549">
        <f>J29+J30+J31+28</f>
        <v>202</v>
      </c>
      <c r="K24" s="549">
        <f aca="true" t="shared" si="7" ref="K24:V24">K29+K30+K31</f>
        <v>60</v>
      </c>
      <c r="L24" s="549">
        <f t="shared" si="7"/>
        <v>111</v>
      </c>
      <c r="M24" s="549">
        <f t="shared" si="7"/>
        <v>0</v>
      </c>
      <c r="N24" s="552">
        <f t="shared" si="7"/>
        <v>0</v>
      </c>
      <c r="O24" s="548"/>
      <c r="P24" s="550"/>
      <c r="Q24" s="551">
        <f t="shared" si="7"/>
        <v>25</v>
      </c>
      <c r="R24" s="549">
        <f t="shared" si="7"/>
        <v>44</v>
      </c>
      <c r="S24" s="549">
        <f t="shared" si="7"/>
        <v>0</v>
      </c>
      <c r="T24" s="549">
        <f t="shared" si="7"/>
        <v>30</v>
      </c>
      <c r="U24" s="549">
        <f t="shared" si="7"/>
        <v>0</v>
      </c>
      <c r="V24" s="552">
        <f t="shared" si="7"/>
        <v>75</v>
      </c>
      <c r="W24" s="550">
        <f>W29+W30+W31</f>
        <v>0</v>
      </c>
    </row>
    <row r="25" spans="1:34" s="447" customFormat="1" ht="45" customHeight="1">
      <c r="A25" s="431" t="s">
        <v>116</v>
      </c>
      <c r="B25" s="432" t="s">
        <v>117</v>
      </c>
      <c r="C25" s="433"/>
      <c r="D25" s="434"/>
      <c r="E25" s="1099">
        <v>3</v>
      </c>
      <c r="F25" s="434"/>
      <c r="G25" s="435"/>
      <c r="H25" s="436">
        <f>SUM(I25:J25)</f>
        <v>72</v>
      </c>
      <c r="I25" s="437">
        <v>24</v>
      </c>
      <c r="J25" s="438">
        <f>SUM(Q25:V25)</f>
        <v>48</v>
      </c>
      <c r="K25" s="439">
        <v>48</v>
      </c>
      <c r="L25" s="437"/>
      <c r="M25" s="437"/>
      <c r="N25" s="440"/>
      <c r="O25" s="560"/>
      <c r="P25" s="558"/>
      <c r="Q25" s="691">
        <v>48</v>
      </c>
      <c r="R25" s="442"/>
      <c r="S25" s="443"/>
      <c r="T25" s="441"/>
      <c r="U25" s="442"/>
      <c r="V25" s="440"/>
      <c r="W25" s="437"/>
      <c r="X25" s="445"/>
      <c r="Y25" s="445"/>
      <c r="Z25" s="445"/>
      <c r="AA25" s="445"/>
      <c r="AB25" s="446"/>
      <c r="AC25" s="446"/>
      <c r="AD25" s="446"/>
      <c r="AE25" s="446"/>
      <c r="AF25" s="446"/>
      <c r="AG25" s="446"/>
      <c r="AH25" s="446"/>
    </row>
    <row r="26" spans="1:34" ht="45" customHeight="1">
      <c r="A26" s="448" t="s">
        <v>118</v>
      </c>
      <c r="B26" s="449" t="s">
        <v>67</v>
      </c>
      <c r="C26" s="1098">
        <v>3</v>
      </c>
      <c r="D26" s="451"/>
      <c r="E26" s="451"/>
      <c r="F26" s="451"/>
      <c r="G26" s="452"/>
      <c r="H26" s="453">
        <f aca="true" t="shared" si="8" ref="H26:H31">SUM(I26:J26)</f>
        <v>72</v>
      </c>
      <c r="I26" s="444">
        <v>24</v>
      </c>
      <c r="J26" s="454">
        <f aca="true" t="shared" si="9" ref="J26:J31">SUM(Q26:V26)</f>
        <v>48</v>
      </c>
      <c r="K26" s="455">
        <v>48</v>
      </c>
      <c r="L26" s="444"/>
      <c r="M26" s="444"/>
      <c r="N26" s="456"/>
      <c r="O26" s="533"/>
      <c r="P26" s="501"/>
      <c r="Q26" s="545">
        <v>48</v>
      </c>
      <c r="R26" s="458"/>
      <c r="S26" s="459"/>
      <c r="T26" s="457"/>
      <c r="U26" s="458"/>
      <c r="V26" s="456"/>
      <c r="W26" s="444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</row>
    <row r="27" spans="1:34" ht="45" customHeight="1">
      <c r="A27" s="448" t="s">
        <v>120</v>
      </c>
      <c r="B27" s="449" t="s">
        <v>65</v>
      </c>
      <c r="C27" s="450"/>
      <c r="D27" s="1096">
        <v>4</v>
      </c>
      <c r="E27" s="1109" t="s">
        <v>301</v>
      </c>
      <c r="F27" s="451"/>
      <c r="G27" s="452"/>
      <c r="H27" s="453">
        <f t="shared" si="8"/>
        <v>162</v>
      </c>
      <c r="I27" s="444">
        <v>54</v>
      </c>
      <c r="J27" s="454">
        <f t="shared" si="9"/>
        <v>108</v>
      </c>
      <c r="K27" s="455"/>
      <c r="L27" s="444">
        <v>108</v>
      </c>
      <c r="M27" s="444"/>
      <c r="N27" s="456"/>
      <c r="O27" s="533"/>
      <c r="P27" s="501"/>
      <c r="Q27" s="545">
        <v>32</v>
      </c>
      <c r="R27" s="458">
        <v>42</v>
      </c>
      <c r="S27" s="459"/>
      <c r="T27" s="457">
        <v>34</v>
      </c>
      <c r="U27" s="458"/>
      <c r="V27" s="456"/>
      <c r="W27" s="444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</row>
    <row r="28" spans="1:34" s="470" customFormat="1" ht="45" customHeight="1">
      <c r="A28" s="448" t="s">
        <v>121</v>
      </c>
      <c r="B28" s="460" t="s">
        <v>3</v>
      </c>
      <c r="C28" s="461"/>
      <c r="D28" s="1101" t="s">
        <v>180</v>
      </c>
      <c r="E28" s="462"/>
      <c r="F28" s="463"/>
      <c r="G28" s="464"/>
      <c r="H28" s="453">
        <f t="shared" si="8"/>
        <v>203</v>
      </c>
      <c r="I28" s="455">
        <v>69</v>
      </c>
      <c r="J28" s="454">
        <f t="shared" si="9"/>
        <v>134</v>
      </c>
      <c r="K28" s="455"/>
      <c r="L28" s="455">
        <v>134</v>
      </c>
      <c r="M28" s="455"/>
      <c r="N28" s="465"/>
      <c r="O28" s="453"/>
      <c r="P28" s="708"/>
      <c r="Q28" s="692">
        <v>32</v>
      </c>
      <c r="R28" s="467">
        <v>42</v>
      </c>
      <c r="S28" s="468"/>
      <c r="T28" s="466">
        <v>30</v>
      </c>
      <c r="U28" s="467"/>
      <c r="V28" s="456">
        <v>30</v>
      </c>
      <c r="W28" s="444"/>
      <c r="X28" s="469"/>
      <c r="Y28" s="469" t="s">
        <v>302</v>
      </c>
      <c r="Z28" s="469"/>
      <c r="AA28" s="469"/>
      <c r="AB28" s="469"/>
      <c r="AC28" s="469"/>
      <c r="AD28" s="469"/>
      <c r="AE28" s="469"/>
      <c r="AF28" s="469"/>
      <c r="AG28" s="469"/>
      <c r="AH28" s="469"/>
    </row>
    <row r="29" spans="1:34" s="470" customFormat="1" ht="45" customHeight="1">
      <c r="A29" s="448" t="s">
        <v>175</v>
      </c>
      <c r="B29" s="460" t="s">
        <v>265</v>
      </c>
      <c r="C29" s="461"/>
      <c r="D29" s="462"/>
      <c r="E29" s="1110" t="s">
        <v>300</v>
      </c>
      <c r="F29" s="463"/>
      <c r="G29" s="464"/>
      <c r="H29" s="453">
        <f>SUM(I29:J29)</f>
        <v>123</v>
      </c>
      <c r="I29" s="455">
        <v>42</v>
      </c>
      <c r="J29" s="454">
        <f>SUM(Q29:V29)</f>
        <v>81</v>
      </c>
      <c r="K29" s="455"/>
      <c r="L29" s="455">
        <v>81</v>
      </c>
      <c r="M29" s="455"/>
      <c r="N29" s="465"/>
      <c r="O29" s="453"/>
      <c r="P29" s="708"/>
      <c r="Q29" s="692"/>
      <c r="R29" s="467">
        <v>21</v>
      </c>
      <c r="S29" s="468"/>
      <c r="T29" s="466">
        <v>30</v>
      </c>
      <c r="U29" s="467"/>
      <c r="V29" s="456">
        <v>30</v>
      </c>
      <c r="W29" s="444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</row>
    <row r="30" spans="1:34" s="470" customFormat="1" ht="45" customHeight="1" thickBot="1">
      <c r="A30" s="471" t="s">
        <v>245</v>
      </c>
      <c r="B30" s="449" t="s">
        <v>266</v>
      </c>
      <c r="C30" s="461"/>
      <c r="D30" s="462"/>
      <c r="E30" s="1115">
        <v>6</v>
      </c>
      <c r="F30" s="463"/>
      <c r="G30" s="464"/>
      <c r="H30" s="453">
        <f t="shared" si="8"/>
        <v>67</v>
      </c>
      <c r="I30" s="455">
        <v>22</v>
      </c>
      <c r="J30" s="454">
        <f t="shared" si="9"/>
        <v>45</v>
      </c>
      <c r="K30" s="455">
        <v>42</v>
      </c>
      <c r="L30" s="455"/>
      <c r="M30" s="455"/>
      <c r="N30" s="465"/>
      <c r="O30" s="453"/>
      <c r="P30" s="708"/>
      <c r="Q30" s="692"/>
      <c r="R30" s="467"/>
      <c r="S30" s="468"/>
      <c r="T30" s="466"/>
      <c r="U30" s="467"/>
      <c r="V30" s="456">
        <v>45</v>
      </c>
      <c r="W30" s="444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</row>
    <row r="31" spans="1:34" s="473" customFormat="1" ht="45" customHeight="1" thickBot="1">
      <c r="A31" s="539" t="s">
        <v>264</v>
      </c>
      <c r="B31" s="721" t="s">
        <v>267</v>
      </c>
      <c r="C31" s="722"/>
      <c r="D31" s="723"/>
      <c r="E31" s="1100">
        <v>3</v>
      </c>
      <c r="F31" s="723"/>
      <c r="G31" s="724"/>
      <c r="H31" s="546">
        <f t="shared" si="8"/>
        <v>72</v>
      </c>
      <c r="I31" s="725">
        <v>24</v>
      </c>
      <c r="J31" s="568">
        <f t="shared" si="9"/>
        <v>48</v>
      </c>
      <c r="K31" s="725">
        <v>18</v>
      </c>
      <c r="L31" s="725">
        <v>30</v>
      </c>
      <c r="M31" s="725"/>
      <c r="N31" s="726"/>
      <c r="O31" s="546"/>
      <c r="P31" s="727"/>
      <c r="Q31" s="728">
        <v>25</v>
      </c>
      <c r="R31" s="729">
        <v>23</v>
      </c>
      <c r="S31" s="730"/>
      <c r="T31" s="731"/>
      <c r="U31" s="729"/>
      <c r="V31" s="506"/>
      <c r="W31" s="505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</row>
    <row r="32" spans="1:34" s="474" customFormat="1" ht="54.75" customHeight="1" thickBot="1">
      <c r="A32" s="678" t="s">
        <v>122</v>
      </c>
      <c r="B32" s="679" t="s">
        <v>123</v>
      </c>
      <c r="C32" s="680"/>
      <c r="D32" s="681"/>
      <c r="E32" s="681"/>
      <c r="F32" s="681"/>
      <c r="G32" s="742"/>
      <c r="H32" s="548">
        <f>SUM(H33:H34)</f>
        <v>108</v>
      </c>
      <c r="I32" s="549">
        <f aca="true" t="shared" si="10" ref="I32:V32">SUM(I33:I34)</f>
        <v>36</v>
      </c>
      <c r="J32" s="549">
        <f t="shared" si="10"/>
        <v>72</v>
      </c>
      <c r="K32" s="549">
        <f t="shared" si="10"/>
        <v>32</v>
      </c>
      <c r="L32" s="549">
        <f t="shared" si="10"/>
        <v>40</v>
      </c>
      <c r="M32" s="549">
        <f t="shared" si="10"/>
        <v>0</v>
      </c>
      <c r="N32" s="552">
        <f t="shared" si="10"/>
        <v>0</v>
      </c>
      <c r="O32" s="548"/>
      <c r="P32" s="550"/>
      <c r="Q32" s="551">
        <f t="shared" si="10"/>
        <v>32</v>
      </c>
      <c r="R32" s="549">
        <f t="shared" si="10"/>
        <v>40</v>
      </c>
      <c r="S32" s="549">
        <f t="shared" si="10"/>
        <v>0</v>
      </c>
      <c r="T32" s="549">
        <f t="shared" si="10"/>
        <v>0</v>
      </c>
      <c r="U32" s="549">
        <f t="shared" si="10"/>
        <v>0</v>
      </c>
      <c r="V32" s="552">
        <f t="shared" si="10"/>
        <v>0</v>
      </c>
      <c r="W32" s="550">
        <f>SUM(W33:W34)</f>
        <v>0</v>
      </c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</row>
    <row r="33" spans="1:34" s="479" customFormat="1" ht="35.25" customHeight="1">
      <c r="A33" s="431" t="s">
        <v>124</v>
      </c>
      <c r="B33" s="732" t="s">
        <v>165</v>
      </c>
      <c r="C33" s="733"/>
      <c r="D33" s="734"/>
      <c r="E33" s="1104">
        <v>4</v>
      </c>
      <c r="F33" s="734"/>
      <c r="G33" s="486"/>
      <c r="H33" s="490">
        <f>SUM(I33:J33)</f>
        <v>60</v>
      </c>
      <c r="I33" s="491">
        <v>20</v>
      </c>
      <c r="J33" s="735">
        <f>SUM(Q33:V33)</f>
        <v>40</v>
      </c>
      <c r="K33" s="736">
        <v>0</v>
      </c>
      <c r="L33" s="736">
        <v>40</v>
      </c>
      <c r="M33" s="736"/>
      <c r="N33" s="737"/>
      <c r="O33" s="714"/>
      <c r="P33" s="715"/>
      <c r="Q33" s="738"/>
      <c r="R33" s="491">
        <v>40</v>
      </c>
      <c r="S33" s="739"/>
      <c r="T33" s="740"/>
      <c r="U33" s="741"/>
      <c r="V33" s="440"/>
      <c r="W33" s="437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</row>
    <row r="34" spans="1:23" s="483" customFormat="1" ht="35.25" customHeight="1" thickBot="1">
      <c r="A34" s="539" t="s">
        <v>125</v>
      </c>
      <c r="B34" s="540" t="s">
        <v>134</v>
      </c>
      <c r="C34" s="663"/>
      <c r="D34" s="1102">
        <v>3</v>
      </c>
      <c r="E34" s="664"/>
      <c r="F34" s="664"/>
      <c r="G34" s="484"/>
      <c r="H34" s="799">
        <f>SUM(I34:J34)</f>
        <v>48</v>
      </c>
      <c r="I34" s="725">
        <v>16</v>
      </c>
      <c r="J34" s="800">
        <f>SUM(Q34:V34)</f>
        <v>32</v>
      </c>
      <c r="K34" s="725">
        <v>32</v>
      </c>
      <c r="L34" s="725"/>
      <c r="M34" s="725"/>
      <c r="N34" s="726"/>
      <c r="O34" s="546"/>
      <c r="P34" s="727"/>
      <c r="Q34" s="567">
        <v>32</v>
      </c>
      <c r="R34" s="725"/>
      <c r="S34" s="727"/>
      <c r="T34" s="801"/>
      <c r="U34" s="802"/>
      <c r="V34" s="506"/>
      <c r="W34" s="505"/>
    </row>
    <row r="35" spans="1:23" ht="36.75" customHeight="1" thickBot="1">
      <c r="A35" s="814" t="s">
        <v>25</v>
      </c>
      <c r="B35" s="679" t="s">
        <v>1</v>
      </c>
      <c r="C35" s="680"/>
      <c r="D35" s="681"/>
      <c r="E35" s="681"/>
      <c r="F35" s="681"/>
      <c r="G35" s="815"/>
      <c r="H35" s="548">
        <f aca="true" t="shared" si="11" ref="H35:W35">SUM(H36+H46)</f>
        <v>2739</v>
      </c>
      <c r="I35" s="549">
        <f t="shared" si="11"/>
        <v>953</v>
      </c>
      <c r="J35" s="549">
        <f t="shared" si="11"/>
        <v>1828</v>
      </c>
      <c r="K35" s="549">
        <f t="shared" si="11"/>
        <v>1092</v>
      </c>
      <c r="L35" s="549">
        <f t="shared" si="11"/>
        <v>561</v>
      </c>
      <c r="M35" s="549">
        <f t="shared" si="11"/>
        <v>180</v>
      </c>
      <c r="N35" s="552">
        <f t="shared" si="11"/>
        <v>10</v>
      </c>
      <c r="O35" s="548"/>
      <c r="P35" s="550"/>
      <c r="Q35" s="551">
        <f t="shared" si="11"/>
        <v>359</v>
      </c>
      <c r="R35" s="549">
        <f t="shared" si="11"/>
        <v>588</v>
      </c>
      <c r="S35" s="549">
        <f t="shared" si="11"/>
        <v>0</v>
      </c>
      <c r="T35" s="549">
        <f t="shared" si="11"/>
        <v>446</v>
      </c>
      <c r="U35" s="549">
        <f t="shared" si="11"/>
        <v>0</v>
      </c>
      <c r="V35" s="552">
        <f t="shared" si="11"/>
        <v>435</v>
      </c>
      <c r="W35" s="550">
        <f t="shared" si="11"/>
        <v>0</v>
      </c>
    </row>
    <row r="36" spans="1:23" ht="33.75" customHeight="1" thickBot="1">
      <c r="A36" s="803" t="s">
        <v>23</v>
      </c>
      <c r="B36" s="804" t="s">
        <v>133</v>
      </c>
      <c r="C36" s="805"/>
      <c r="D36" s="806"/>
      <c r="E36" s="806"/>
      <c r="F36" s="806"/>
      <c r="G36" s="807"/>
      <c r="H36" s="808">
        <f>SUM(H39:H45)</f>
        <v>669</v>
      </c>
      <c r="I36" s="809">
        <f>SUM(I39:I45)</f>
        <v>221</v>
      </c>
      <c r="J36" s="810">
        <f>SUM(J39:J45)</f>
        <v>448</v>
      </c>
      <c r="K36" s="809">
        <f>K39+K40+K41+K42+K43+K44+K45</f>
        <v>271</v>
      </c>
      <c r="L36" s="809">
        <f aca="true" t="shared" si="12" ref="L36:W36">SUM(L39:L45)</f>
        <v>138</v>
      </c>
      <c r="M36" s="809">
        <f t="shared" si="12"/>
        <v>0</v>
      </c>
      <c r="N36" s="811">
        <f t="shared" si="12"/>
        <v>0</v>
      </c>
      <c r="O36" s="808"/>
      <c r="P36" s="812"/>
      <c r="Q36" s="813">
        <f t="shared" si="12"/>
        <v>193</v>
      </c>
      <c r="R36" s="809">
        <f t="shared" si="12"/>
        <v>192</v>
      </c>
      <c r="S36" s="812">
        <f t="shared" si="12"/>
        <v>0</v>
      </c>
      <c r="T36" s="808">
        <f t="shared" si="12"/>
        <v>63</v>
      </c>
      <c r="U36" s="809">
        <f t="shared" si="12"/>
        <v>0</v>
      </c>
      <c r="V36" s="811">
        <f t="shared" si="12"/>
        <v>0</v>
      </c>
      <c r="W36" s="809">
        <f t="shared" si="12"/>
        <v>0</v>
      </c>
    </row>
    <row r="37" spans="1:23" ht="33.75" customHeight="1">
      <c r="A37" s="773"/>
      <c r="B37" s="795" t="s">
        <v>269</v>
      </c>
      <c r="C37" s="683"/>
      <c r="D37" s="684"/>
      <c r="E37" s="684"/>
      <c r="F37" s="684"/>
      <c r="G37" s="797"/>
      <c r="H37" s="778">
        <f>H39+H40+H41+H42</f>
        <v>406</v>
      </c>
      <c r="I37" s="774">
        <f>I39+I40+I41+I42</f>
        <v>136</v>
      </c>
      <c r="J37" s="774">
        <f>J39+J40+J41+J42</f>
        <v>270</v>
      </c>
      <c r="K37" s="774">
        <f aca="true" t="shared" si="13" ref="K37:V37">K39+K40+K41+K42</f>
        <v>193</v>
      </c>
      <c r="L37" s="774">
        <f t="shared" si="13"/>
        <v>62</v>
      </c>
      <c r="M37" s="774">
        <f t="shared" si="13"/>
        <v>0</v>
      </c>
      <c r="N37" s="775">
        <f t="shared" si="13"/>
        <v>0</v>
      </c>
      <c r="O37" s="776"/>
      <c r="P37" s="777"/>
      <c r="Q37" s="778">
        <f t="shared" si="13"/>
        <v>139</v>
      </c>
      <c r="R37" s="774">
        <f t="shared" si="13"/>
        <v>131</v>
      </c>
      <c r="S37" s="774">
        <f t="shared" si="13"/>
        <v>0</v>
      </c>
      <c r="T37" s="774">
        <f t="shared" si="13"/>
        <v>0</v>
      </c>
      <c r="U37" s="774">
        <f t="shared" si="13"/>
        <v>0</v>
      </c>
      <c r="V37" s="775">
        <f t="shared" si="13"/>
        <v>0</v>
      </c>
      <c r="W37" s="777">
        <f>W39+W40+W41+W42</f>
        <v>0</v>
      </c>
    </row>
    <row r="38" spans="1:23" ht="33.75" customHeight="1" thickBot="1">
      <c r="A38" s="779"/>
      <c r="B38" s="796" t="s">
        <v>272</v>
      </c>
      <c r="C38" s="685"/>
      <c r="D38" s="780"/>
      <c r="E38" s="780"/>
      <c r="F38" s="780"/>
      <c r="G38" s="798"/>
      <c r="H38" s="785">
        <f>H43+H44+H45</f>
        <v>263</v>
      </c>
      <c r="I38" s="781">
        <f>I43+I44+I45</f>
        <v>85</v>
      </c>
      <c r="J38" s="781">
        <f>J43+J44+J45</f>
        <v>178</v>
      </c>
      <c r="K38" s="781">
        <f>K43+K44+K45</f>
        <v>78</v>
      </c>
      <c r="L38" s="781">
        <f aca="true" t="shared" si="14" ref="L38:W38">L43+L44+L45</f>
        <v>76</v>
      </c>
      <c r="M38" s="781">
        <f t="shared" si="14"/>
        <v>0</v>
      </c>
      <c r="N38" s="782">
        <f t="shared" si="14"/>
        <v>0</v>
      </c>
      <c r="O38" s="783"/>
      <c r="P38" s="784"/>
      <c r="Q38" s="785">
        <f t="shared" si="14"/>
        <v>54</v>
      </c>
      <c r="R38" s="781">
        <f t="shared" si="14"/>
        <v>61</v>
      </c>
      <c r="S38" s="781">
        <f t="shared" si="14"/>
        <v>0</v>
      </c>
      <c r="T38" s="781">
        <f t="shared" si="14"/>
        <v>63</v>
      </c>
      <c r="U38" s="781">
        <f t="shared" si="14"/>
        <v>0</v>
      </c>
      <c r="V38" s="781">
        <f t="shared" si="14"/>
        <v>0</v>
      </c>
      <c r="W38" s="784">
        <f t="shared" si="14"/>
        <v>0</v>
      </c>
    </row>
    <row r="39" spans="1:23" s="483" customFormat="1" ht="33" customHeight="1">
      <c r="A39" s="485" t="s">
        <v>95</v>
      </c>
      <c r="B39" s="432" t="s">
        <v>168</v>
      </c>
      <c r="C39" s="1097">
        <v>3</v>
      </c>
      <c r="D39" s="434"/>
      <c r="E39" s="434"/>
      <c r="F39" s="434"/>
      <c r="G39" s="486"/>
      <c r="H39" s="487">
        <f aca="true" t="shared" si="15" ref="H39:H45">SUM(I39:J39)</f>
        <v>130</v>
      </c>
      <c r="I39" s="488">
        <v>46</v>
      </c>
      <c r="J39" s="489">
        <f aca="true" t="shared" si="16" ref="J39:J45">SUM(Q39:V39)</f>
        <v>84</v>
      </c>
      <c r="K39" s="437">
        <v>90</v>
      </c>
      <c r="L39" s="437"/>
      <c r="M39" s="437"/>
      <c r="N39" s="440"/>
      <c r="O39" s="560"/>
      <c r="P39" s="558"/>
      <c r="Q39" s="693">
        <v>84</v>
      </c>
      <c r="R39" s="491"/>
      <c r="S39" s="492"/>
      <c r="T39" s="490"/>
      <c r="U39" s="491"/>
      <c r="V39" s="440"/>
      <c r="W39" s="437"/>
    </row>
    <row r="40" spans="1:23" ht="33" customHeight="1">
      <c r="A40" s="493" t="s">
        <v>96</v>
      </c>
      <c r="B40" s="449" t="s">
        <v>166</v>
      </c>
      <c r="C40" s="1098">
        <v>4</v>
      </c>
      <c r="D40" s="451"/>
      <c r="E40" s="451"/>
      <c r="F40" s="451"/>
      <c r="G40" s="494"/>
      <c r="H40" s="495">
        <f t="shared" si="15"/>
        <v>95</v>
      </c>
      <c r="I40" s="444">
        <v>32</v>
      </c>
      <c r="J40" s="496">
        <f t="shared" si="16"/>
        <v>63</v>
      </c>
      <c r="K40" s="455">
        <v>63</v>
      </c>
      <c r="L40" s="444"/>
      <c r="M40" s="444"/>
      <c r="N40" s="456"/>
      <c r="O40" s="533"/>
      <c r="P40" s="501"/>
      <c r="Q40" s="647"/>
      <c r="R40" s="498">
        <v>63</v>
      </c>
      <c r="S40" s="499"/>
      <c r="T40" s="497"/>
      <c r="U40" s="498"/>
      <c r="V40" s="456"/>
      <c r="W40" s="444"/>
    </row>
    <row r="41" spans="1:23" ht="33" customHeight="1">
      <c r="A41" s="485" t="s">
        <v>97</v>
      </c>
      <c r="B41" s="449" t="s">
        <v>167</v>
      </c>
      <c r="C41" s="1098">
        <v>3</v>
      </c>
      <c r="D41" s="451"/>
      <c r="E41" s="451"/>
      <c r="F41" s="451"/>
      <c r="G41" s="494"/>
      <c r="H41" s="495">
        <f t="shared" si="15"/>
        <v>79</v>
      </c>
      <c r="I41" s="444">
        <v>24</v>
      </c>
      <c r="J41" s="496">
        <f t="shared" si="16"/>
        <v>55</v>
      </c>
      <c r="K41" s="444">
        <v>12</v>
      </c>
      <c r="L41" s="444">
        <v>20</v>
      </c>
      <c r="M41" s="444"/>
      <c r="N41" s="500"/>
      <c r="O41" s="709"/>
      <c r="P41" s="494"/>
      <c r="Q41" s="545">
        <v>55</v>
      </c>
      <c r="R41" s="458"/>
      <c r="S41" s="459"/>
      <c r="T41" s="457"/>
      <c r="U41" s="458"/>
      <c r="V41" s="456"/>
      <c r="W41" s="444"/>
    </row>
    <row r="42" spans="1:23" s="483" customFormat="1" ht="33" customHeight="1">
      <c r="A42" s="493" t="s">
        <v>98</v>
      </c>
      <c r="B42" s="449" t="s">
        <v>24</v>
      </c>
      <c r="C42" s="450"/>
      <c r="D42" s="451"/>
      <c r="E42" s="1096">
        <v>4</v>
      </c>
      <c r="F42" s="451"/>
      <c r="G42" s="494"/>
      <c r="H42" s="495">
        <f t="shared" si="15"/>
        <v>102</v>
      </c>
      <c r="I42" s="444">
        <v>34</v>
      </c>
      <c r="J42" s="496">
        <f t="shared" si="16"/>
        <v>68</v>
      </c>
      <c r="K42" s="444">
        <v>28</v>
      </c>
      <c r="L42" s="444">
        <v>42</v>
      </c>
      <c r="M42" s="444"/>
      <c r="N42" s="456"/>
      <c r="O42" s="533"/>
      <c r="P42" s="501"/>
      <c r="Q42" s="545"/>
      <c r="R42" s="458">
        <v>68</v>
      </c>
      <c r="S42" s="459"/>
      <c r="T42" s="457"/>
      <c r="U42" s="458"/>
      <c r="V42" s="456"/>
      <c r="W42" s="444"/>
    </row>
    <row r="43" spans="1:23" ht="48" customHeight="1">
      <c r="A43" s="485" t="s">
        <v>99</v>
      </c>
      <c r="B43" s="449" t="s">
        <v>299</v>
      </c>
      <c r="C43" s="1107">
        <v>4</v>
      </c>
      <c r="D43" s="451"/>
      <c r="E43" s="451"/>
      <c r="F43" s="451"/>
      <c r="G43" s="501"/>
      <c r="H43" s="495">
        <f t="shared" si="15"/>
        <v>91</v>
      </c>
      <c r="I43" s="444">
        <v>30</v>
      </c>
      <c r="J43" s="496">
        <f t="shared" si="16"/>
        <v>61</v>
      </c>
      <c r="K43" s="444">
        <v>30</v>
      </c>
      <c r="L43" s="444">
        <v>12</v>
      </c>
      <c r="M43" s="444"/>
      <c r="N43" s="456"/>
      <c r="O43" s="533"/>
      <c r="P43" s="501"/>
      <c r="Q43" s="545"/>
      <c r="R43" s="458">
        <v>61</v>
      </c>
      <c r="S43" s="459"/>
      <c r="T43" s="457"/>
      <c r="U43" s="458"/>
      <c r="V43" s="456"/>
      <c r="W43" s="444"/>
    </row>
    <row r="44" spans="1:23" ht="33" customHeight="1">
      <c r="A44" s="493" t="s">
        <v>100</v>
      </c>
      <c r="B44" s="449" t="s">
        <v>270</v>
      </c>
      <c r="C44" s="1103">
        <v>3</v>
      </c>
      <c r="D44" s="503"/>
      <c r="E44" s="503"/>
      <c r="F44" s="503"/>
      <c r="G44" s="504"/>
      <c r="H44" s="495">
        <f>SUM(I44:J44)</f>
        <v>79</v>
      </c>
      <c r="I44" s="444">
        <v>25</v>
      </c>
      <c r="J44" s="496">
        <f>SUM(Q44:V44)</f>
        <v>54</v>
      </c>
      <c r="K44" s="444"/>
      <c r="L44" s="505">
        <v>64</v>
      </c>
      <c r="M44" s="505"/>
      <c r="N44" s="456"/>
      <c r="O44" s="533"/>
      <c r="P44" s="501"/>
      <c r="Q44" s="694">
        <v>54</v>
      </c>
      <c r="R44" s="508"/>
      <c r="S44" s="509"/>
      <c r="T44" s="507"/>
      <c r="U44" s="508"/>
      <c r="V44" s="506"/>
      <c r="W44" s="444"/>
    </row>
    <row r="45" spans="1:23" ht="33" customHeight="1" thickBot="1">
      <c r="A45" s="485" t="s">
        <v>241</v>
      </c>
      <c r="B45" s="480" t="s">
        <v>271</v>
      </c>
      <c r="C45" s="481"/>
      <c r="D45" s="482"/>
      <c r="E45" s="1111">
        <v>5</v>
      </c>
      <c r="F45" s="482"/>
      <c r="G45" s="510"/>
      <c r="H45" s="511">
        <f t="shared" si="15"/>
        <v>93</v>
      </c>
      <c r="I45" s="512">
        <v>30</v>
      </c>
      <c r="J45" s="513">
        <f t="shared" si="16"/>
        <v>63</v>
      </c>
      <c r="K45" s="512">
        <v>48</v>
      </c>
      <c r="L45" s="512"/>
      <c r="M45" s="512"/>
      <c r="N45" s="456"/>
      <c r="O45" s="533"/>
      <c r="P45" s="501"/>
      <c r="Q45" s="695"/>
      <c r="R45" s="515"/>
      <c r="S45" s="516"/>
      <c r="T45" s="514">
        <v>63</v>
      </c>
      <c r="U45" s="515"/>
      <c r="V45" s="472"/>
      <c r="W45" s="444"/>
    </row>
    <row r="46" spans="1:23" ht="35.25" customHeight="1" thickBot="1">
      <c r="A46" s="517" t="s">
        <v>27</v>
      </c>
      <c r="B46" s="425" t="s">
        <v>143</v>
      </c>
      <c r="C46" s="426"/>
      <c r="D46" s="427"/>
      <c r="E46" s="427"/>
      <c r="F46" s="427"/>
      <c r="G46" s="518"/>
      <c r="H46" s="519">
        <f>H47+H54</f>
        <v>2070</v>
      </c>
      <c r="I46" s="519">
        <f>I47+I54</f>
        <v>732</v>
      </c>
      <c r="J46" s="519">
        <f>J47+J54</f>
        <v>1380</v>
      </c>
      <c r="K46" s="519">
        <f aca="true" t="shared" si="17" ref="K46:V46">K47+K54</f>
        <v>821</v>
      </c>
      <c r="L46" s="519">
        <f t="shared" si="17"/>
        <v>423</v>
      </c>
      <c r="M46" s="519">
        <f t="shared" si="17"/>
        <v>180</v>
      </c>
      <c r="N46" s="790">
        <f t="shared" si="17"/>
        <v>10</v>
      </c>
      <c r="O46" s="716"/>
      <c r="P46" s="717"/>
      <c r="Q46" s="696">
        <f t="shared" si="17"/>
        <v>166</v>
      </c>
      <c r="R46" s="519">
        <f t="shared" si="17"/>
        <v>396</v>
      </c>
      <c r="S46" s="519">
        <f t="shared" si="17"/>
        <v>0</v>
      </c>
      <c r="T46" s="519">
        <f t="shared" si="17"/>
        <v>383</v>
      </c>
      <c r="U46" s="519">
        <f t="shared" si="17"/>
        <v>0</v>
      </c>
      <c r="V46" s="519">
        <f t="shared" si="17"/>
        <v>435</v>
      </c>
      <c r="W46" s="791">
        <f>W47+W54</f>
        <v>0</v>
      </c>
    </row>
    <row r="47" spans="1:23" s="483" customFormat="1" ht="48.75" customHeight="1" thickBot="1">
      <c r="A47" s="651" t="s">
        <v>26</v>
      </c>
      <c r="B47" s="652" t="s">
        <v>206</v>
      </c>
      <c r="C47" s="1108" t="s">
        <v>277</v>
      </c>
      <c r="D47" s="653"/>
      <c r="E47" s="653"/>
      <c r="F47" s="653"/>
      <c r="G47" s="654"/>
      <c r="H47" s="655">
        <f aca="true" t="shared" si="18" ref="H47:W47">H48</f>
        <v>427</v>
      </c>
      <c r="I47" s="655">
        <f t="shared" si="18"/>
        <v>149</v>
      </c>
      <c r="J47" s="655">
        <f t="shared" si="18"/>
        <v>278</v>
      </c>
      <c r="K47" s="655">
        <f t="shared" si="18"/>
        <v>261</v>
      </c>
      <c r="L47" s="655">
        <f t="shared" si="18"/>
        <v>18</v>
      </c>
      <c r="M47" s="655">
        <f t="shared" si="18"/>
        <v>3</v>
      </c>
      <c r="N47" s="656">
        <f t="shared" si="18"/>
        <v>0</v>
      </c>
      <c r="O47" s="719"/>
      <c r="P47" s="720"/>
      <c r="Q47" s="697">
        <f t="shared" si="18"/>
        <v>86</v>
      </c>
      <c r="R47" s="655">
        <f t="shared" si="18"/>
        <v>192</v>
      </c>
      <c r="S47" s="655">
        <f t="shared" si="18"/>
        <v>0</v>
      </c>
      <c r="T47" s="655">
        <f t="shared" si="18"/>
        <v>0</v>
      </c>
      <c r="U47" s="655">
        <f t="shared" si="18"/>
        <v>0</v>
      </c>
      <c r="V47" s="656">
        <f t="shared" si="18"/>
        <v>0</v>
      </c>
      <c r="W47" s="720">
        <f t="shared" si="18"/>
        <v>0</v>
      </c>
    </row>
    <row r="48" spans="1:23" s="483" customFormat="1" ht="44.25" customHeight="1">
      <c r="A48" s="520" t="s">
        <v>28</v>
      </c>
      <c r="B48" s="521" t="s">
        <v>169</v>
      </c>
      <c r="C48" s="522"/>
      <c r="D48" s="523"/>
      <c r="E48" s="523"/>
      <c r="F48" s="523"/>
      <c r="G48" s="524"/>
      <c r="H48" s="525">
        <f>SUM(H49:H51)</f>
        <v>427</v>
      </c>
      <c r="I48" s="526">
        <f>SUM(I49:I51)</f>
        <v>149</v>
      </c>
      <c r="J48" s="430">
        <f>J49+J50+J51</f>
        <v>278</v>
      </c>
      <c r="K48" s="526">
        <f aca="true" t="shared" si="19" ref="K48:V48">SUM(K49:K51)</f>
        <v>261</v>
      </c>
      <c r="L48" s="526">
        <f t="shared" si="19"/>
        <v>18</v>
      </c>
      <c r="M48" s="526">
        <f t="shared" si="19"/>
        <v>3</v>
      </c>
      <c r="N48" s="527">
        <f t="shared" si="19"/>
        <v>0</v>
      </c>
      <c r="O48" s="525"/>
      <c r="P48" s="718"/>
      <c r="Q48" s="544">
        <f t="shared" si="19"/>
        <v>86</v>
      </c>
      <c r="R48" s="526">
        <f t="shared" si="19"/>
        <v>192</v>
      </c>
      <c r="S48" s="718">
        <f t="shared" si="19"/>
        <v>0</v>
      </c>
      <c r="T48" s="544">
        <f t="shared" si="19"/>
        <v>0</v>
      </c>
      <c r="U48" s="526">
        <f t="shared" si="19"/>
        <v>0</v>
      </c>
      <c r="V48" s="527">
        <f t="shared" si="19"/>
        <v>0</v>
      </c>
      <c r="W48" s="526">
        <f>SUM(W49:W51)</f>
        <v>0</v>
      </c>
    </row>
    <row r="49" spans="1:23" s="483" customFormat="1" ht="44.25" customHeight="1">
      <c r="A49" s="528"/>
      <c r="B49" s="449" t="s">
        <v>223</v>
      </c>
      <c r="C49" s="1098">
        <v>4</v>
      </c>
      <c r="D49" s="451"/>
      <c r="E49" s="451"/>
      <c r="F49" s="451"/>
      <c r="G49" s="501"/>
      <c r="H49" s="453">
        <f>SUM(I49:J49)</f>
        <v>199</v>
      </c>
      <c r="I49" s="444">
        <v>75</v>
      </c>
      <c r="J49" s="454">
        <f>SUM(Q49:V49)</f>
        <v>124</v>
      </c>
      <c r="K49" s="455">
        <v>145</v>
      </c>
      <c r="L49" s="444"/>
      <c r="M49" s="444">
        <v>3</v>
      </c>
      <c r="N49" s="456"/>
      <c r="O49" s="533"/>
      <c r="P49" s="501"/>
      <c r="Q49" s="545">
        <v>48</v>
      </c>
      <c r="R49" s="458">
        <v>76</v>
      </c>
      <c r="S49" s="459"/>
      <c r="T49" s="545"/>
      <c r="U49" s="458"/>
      <c r="V49" s="456"/>
      <c r="W49" s="444"/>
    </row>
    <row r="50" spans="1:23" s="483" customFormat="1" ht="44.25" customHeight="1">
      <c r="A50" s="528"/>
      <c r="B50" s="449" t="s">
        <v>222</v>
      </c>
      <c r="C50" s="450"/>
      <c r="D50" s="451"/>
      <c r="E50" s="1105">
        <v>4</v>
      </c>
      <c r="F50" s="451"/>
      <c r="G50" s="529"/>
      <c r="H50" s="453">
        <f>SUM(I50:J50)</f>
        <v>111</v>
      </c>
      <c r="I50" s="530">
        <v>37</v>
      </c>
      <c r="J50" s="454">
        <f>SUM(Q50:V50)</f>
        <v>74</v>
      </c>
      <c r="K50" s="530">
        <v>42</v>
      </c>
      <c r="L50" s="530">
        <v>18</v>
      </c>
      <c r="M50" s="530"/>
      <c r="N50" s="531"/>
      <c r="O50" s="495"/>
      <c r="P50" s="710"/>
      <c r="Q50" s="700">
        <v>16</v>
      </c>
      <c r="R50" s="530">
        <v>58</v>
      </c>
      <c r="S50" s="459"/>
      <c r="T50" s="545"/>
      <c r="U50" s="458"/>
      <c r="V50" s="456"/>
      <c r="W50" s="444"/>
    </row>
    <row r="51" spans="1:23" s="483" customFormat="1" ht="44.25" customHeight="1">
      <c r="A51" s="528"/>
      <c r="B51" s="449" t="s">
        <v>239</v>
      </c>
      <c r="C51" s="450"/>
      <c r="D51" s="451"/>
      <c r="E51" s="1106"/>
      <c r="F51" s="451"/>
      <c r="G51" s="532"/>
      <c r="H51" s="453">
        <f>SUM(I51:J51)</f>
        <v>117</v>
      </c>
      <c r="I51" s="444">
        <v>37</v>
      </c>
      <c r="J51" s="454">
        <f>SUM(Q51:V51)</f>
        <v>80</v>
      </c>
      <c r="K51" s="444">
        <v>74</v>
      </c>
      <c r="L51" s="444"/>
      <c r="M51" s="444"/>
      <c r="N51" s="456"/>
      <c r="O51" s="533"/>
      <c r="P51" s="501"/>
      <c r="Q51" s="564">
        <v>22</v>
      </c>
      <c r="R51" s="444">
        <v>58</v>
      </c>
      <c r="S51" s="501"/>
      <c r="T51" s="564"/>
      <c r="U51" s="444"/>
      <c r="V51" s="456"/>
      <c r="W51" s="444"/>
    </row>
    <row r="52" spans="1:23" s="483" customFormat="1" ht="44.25" customHeight="1">
      <c r="A52" s="448" t="s">
        <v>29</v>
      </c>
      <c r="B52" s="449" t="s">
        <v>126</v>
      </c>
      <c r="C52" s="450"/>
      <c r="D52" s="1096">
        <v>4</v>
      </c>
      <c r="E52" s="451"/>
      <c r="F52" s="451"/>
      <c r="G52" s="532"/>
      <c r="H52" s="453">
        <f>SUM(I52:J52)</f>
        <v>36</v>
      </c>
      <c r="I52" s="444"/>
      <c r="J52" s="454">
        <f>Q52+R52+S52+T52+U52+V52</f>
        <v>36</v>
      </c>
      <c r="K52" s="534"/>
      <c r="L52" s="534">
        <f>J52</f>
        <v>36</v>
      </c>
      <c r="M52" s="534"/>
      <c r="N52" s="535"/>
      <c r="O52" s="536"/>
      <c r="P52" s="532"/>
      <c r="Q52" s="634"/>
      <c r="R52" s="534"/>
      <c r="S52" s="532">
        <v>36</v>
      </c>
      <c r="T52" s="634"/>
      <c r="U52" s="534"/>
      <c r="V52" s="537"/>
      <c r="W52" s="538"/>
    </row>
    <row r="53" spans="1:23" s="483" customFormat="1" ht="44.25" customHeight="1" thickBot="1">
      <c r="A53" s="539" t="s">
        <v>30</v>
      </c>
      <c r="B53" s="540" t="s">
        <v>127</v>
      </c>
      <c r="C53" s="502"/>
      <c r="D53" s="1102">
        <v>4</v>
      </c>
      <c r="E53" s="503"/>
      <c r="F53" s="503"/>
      <c r="G53" s="541"/>
      <c r="H53" s="546">
        <f>SUM(I53:J53)</f>
        <v>36</v>
      </c>
      <c r="I53" s="505"/>
      <c r="J53" s="568">
        <f>Q53+R53+S53+T53+U53+V53</f>
        <v>36</v>
      </c>
      <c r="K53" s="542"/>
      <c r="L53" s="542">
        <f>J53</f>
        <v>36</v>
      </c>
      <c r="M53" s="542"/>
      <c r="N53" s="543"/>
      <c r="O53" s="711"/>
      <c r="P53" s="541"/>
      <c r="Q53" s="646"/>
      <c r="R53" s="542"/>
      <c r="S53" s="541">
        <v>36</v>
      </c>
      <c r="T53" s="646"/>
      <c r="U53" s="542"/>
      <c r="V53" s="543"/>
      <c r="W53" s="542"/>
    </row>
    <row r="54" spans="1:23" s="483" customFormat="1" ht="48.75" customHeight="1" thickBot="1">
      <c r="A54" s="651" t="s">
        <v>31</v>
      </c>
      <c r="B54" s="657" t="s">
        <v>237</v>
      </c>
      <c r="C54" s="1116" t="s">
        <v>244</v>
      </c>
      <c r="D54" s="658"/>
      <c r="E54" s="658"/>
      <c r="F54" s="658"/>
      <c r="G54" s="659"/>
      <c r="H54" s="660">
        <f>H55+H63+H67</f>
        <v>1643</v>
      </c>
      <c r="I54" s="660">
        <f>I55+I63+I67</f>
        <v>583</v>
      </c>
      <c r="J54" s="660">
        <f>J55+J63+J67</f>
        <v>1102</v>
      </c>
      <c r="K54" s="660">
        <f aca="true" t="shared" si="20" ref="K54:V54">K55+K63+K67</f>
        <v>560</v>
      </c>
      <c r="L54" s="660">
        <f t="shared" si="20"/>
        <v>405</v>
      </c>
      <c r="M54" s="660">
        <f t="shared" si="20"/>
        <v>177</v>
      </c>
      <c r="N54" s="661">
        <f t="shared" si="20"/>
        <v>10</v>
      </c>
      <c r="O54" s="712"/>
      <c r="P54" s="713"/>
      <c r="Q54" s="701">
        <f t="shared" si="20"/>
        <v>80</v>
      </c>
      <c r="R54" s="660">
        <f t="shared" si="20"/>
        <v>204</v>
      </c>
      <c r="S54" s="660">
        <f t="shared" si="20"/>
        <v>0</v>
      </c>
      <c r="T54" s="660">
        <f t="shared" si="20"/>
        <v>383</v>
      </c>
      <c r="U54" s="660">
        <f t="shared" si="20"/>
        <v>0</v>
      </c>
      <c r="V54" s="661">
        <f t="shared" si="20"/>
        <v>435</v>
      </c>
      <c r="W54" s="713">
        <f>W55+W63+W67</f>
        <v>0</v>
      </c>
    </row>
    <row r="55" spans="1:23" s="483" customFormat="1" ht="37.5" customHeight="1" thickBot="1">
      <c r="A55" s="666" t="s">
        <v>32</v>
      </c>
      <c r="B55" s="667" t="s">
        <v>171</v>
      </c>
      <c r="C55" s="792"/>
      <c r="D55" s="793"/>
      <c r="E55" s="793"/>
      <c r="F55" s="793"/>
      <c r="G55" s="682"/>
      <c r="H55" s="548">
        <f aca="true" t="shared" si="21" ref="H55:N55">H56+H58+H59+H60+H61+H62</f>
        <v>835</v>
      </c>
      <c r="I55" s="549">
        <f t="shared" si="21"/>
        <v>312</v>
      </c>
      <c r="J55" s="549">
        <f>J56+J57+J58+J59+J60+J61+J62</f>
        <v>565</v>
      </c>
      <c r="K55" s="549">
        <f t="shared" si="21"/>
        <v>191</v>
      </c>
      <c r="L55" s="549">
        <f t="shared" si="21"/>
        <v>201</v>
      </c>
      <c r="M55" s="549">
        <f t="shared" si="21"/>
        <v>109</v>
      </c>
      <c r="N55" s="552">
        <f t="shared" si="21"/>
        <v>10</v>
      </c>
      <c r="O55" s="548"/>
      <c r="P55" s="550"/>
      <c r="Q55" s="551">
        <f aca="true" t="shared" si="22" ref="Q55:V55">Q56+Q57+Q58+Q59+Q60+Q61+Q62</f>
        <v>80</v>
      </c>
      <c r="R55" s="551">
        <f t="shared" si="22"/>
        <v>204</v>
      </c>
      <c r="S55" s="794">
        <f t="shared" si="22"/>
        <v>0</v>
      </c>
      <c r="T55" s="551">
        <f t="shared" si="22"/>
        <v>221</v>
      </c>
      <c r="U55" s="551">
        <f t="shared" si="22"/>
        <v>0</v>
      </c>
      <c r="V55" s="689">
        <f t="shared" si="22"/>
        <v>60</v>
      </c>
      <c r="W55" s="550"/>
    </row>
    <row r="56" spans="1:23" s="483" customFormat="1" ht="48" customHeight="1">
      <c r="A56" s="431"/>
      <c r="B56" s="432" t="s">
        <v>224</v>
      </c>
      <c r="C56" s="662"/>
      <c r="D56" s="665"/>
      <c r="E56" s="665"/>
      <c r="F56" s="665"/>
      <c r="G56" s="715">
        <v>4</v>
      </c>
      <c r="H56" s="436">
        <f>SUM(I56:J56)</f>
        <v>135</v>
      </c>
      <c r="I56" s="437">
        <v>45</v>
      </c>
      <c r="J56" s="438">
        <f>Q56+R56+S56+T56+U56+V56</f>
        <v>90</v>
      </c>
      <c r="K56" s="736">
        <v>71</v>
      </c>
      <c r="L56" s="736"/>
      <c r="M56" s="736"/>
      <c r="N56" s="737">
        <v>10</v>
      </c>
      <c r="O56" s="714"/>
      <c r="P56" s="715"/>
      <c r="Q56" s="691">
        <v>48</v>
      </c>
      <c r="R56" s="491">
        <v>42</v>
      </c>
      <c r="S56" s="492"/>
      <c r="T56" s="693"/>
      <c r="U56" s="491"/>
      <c r="V56" s="440"/>
      <c r="W56" s="437"/>
    </row>
    <row r="57" spans="1:23" s="483" customFormat="1" ht="37.5" customHeight="1">
      <c r="A57" s="448"/>
      <c r="B57" s="449" t="s">
        <v>225</v>
      </c>
      <c r="C57" s="1097">
        <v>4</v>
      </c>
      <c r="D57" s="665"/>
      <c r="E57" s="451"/>
      <c r="F57" s="451"/>
      <c r="G57" s="532"/>
      <c r="H57" s="453">
        <f aca="true" t="shared" si="23" ref="H57:H62">SUM(I57:J57)</f>
        <v>54</v>
      </c>
      <c r="I57" s="444">
        <v>12</v>
      </c>
      <c r="J57" s="454">
        <f aca="true" t="shared" si="24" ref="J57:J62">Q57+R57+S57+T57+U57+V57</f>
        <v>42</v>
      </c>
      <c r="K57" s="534">
        <v>30</v>
      </c>
      <c r="L57" s="534">
        <v>12</v>
      </c>
      <c r="M57" s="534"/>
      <c r="N57" s="535"/>
      <c r="O57" s="536"/>
      <c r="P57" s="532"/>
      <c r="Q57" s="545"/>
      <c r="R57" s="498">
        <v>42</v>
      </c>
      <c r="S57" s="499"/>
      <c r="T57" s="647"/>
      <c r="U57" s="498"/>
      <c r="V57" s="456"/>
      <c r="W57" s="444"/>
    </row>
    <row r="58" spans="1:23" s="483" customFormat="1" ht="37.5" customHeight="1">
      <c r="A58" s="448"/>
      <c r="B58" s="449" t="s">
        <v>226</v>
      </c>
      <c r="C58" s="662"/>
      <c r="D58" s="665"/>
      <c r="E58" s="1096">
        <v>4</v>
      </c>
      <c r="F58" s="451"/>
      <c r="G58" s="532"/>
      <c r="H58" s="453">
        <f t="shared" si="23"/>
        <v>117</v>
      </c>
      <c r="I58" s="444">
        <v>39</v>
      </c>
      <c r="J58" s="454">
        <f t="shared" si="24"/>
        <v>78</v>
      </c>
      <c r="K58" s="534">
        <v>44</v>
      </c>
      <c r="L58" s="534">
        <v>20</v>
      </c>
      <c r="M58" s="534">
        <v>10</v>
      </c>
      <c r="N58" s="535"/>
      <c r="O58" s="536"/>
      <c r="P58" s="532"/>
      <c r="Q58" s="545"/>
      <c r="R58" s="498">
        <v>78</v>
      </c>
      <c r="S58" s="499"/>
      <c r="T58" s="647"/>
      <c r="U58" s="498"/>
      <c r="V58" s="456"/>
      <c r="W58" s="444"/>
    </row>
    <row r="59" spans="1:23" s="483" customFormat="1" ht="37.5" customHeight="1">
      <c r="A59" s="448"/>
      <c r="B59" s="449" t="s">
        <v>230</v>
      </c>
      <c r="C59" s="1098">
        <v>5</v>
      </c>
      <c r="D59" s="451"/>
      <c r="E59" s="451"/>
      <c r="F59" s="451"/>
      <c r="G59" s="532"/>
      <c r="H59" s="453">
        <f t="shared" si="23"/>
        <v>123</v>
      </c>
      <c r="I59" s="444">
        <v>48</v>
      </c>
      <c r="J59" s="454">
        <f t="shared" si="24"/>
        <v>75</v>
      </c>
      <c r="K59" s="534">
        <v>6</v>
      </c>
      <c r="L59" s="534"/>
      <c r="M59" s="534">
        <v>45</v>
      </c>
      <c r="N59" s="535"/>
      <c r="O59" s="536"/>
      <c r="P59" s="532"/>
      <c r="Q59" s="545"/>
      <c r="R59" s="498"/>
      <c r="S59" s="499"/>
      <c r="T59" s="647">
        <v>75</v>
      </c>
      <c r="U59" s="498"/>
      <c r="V59" s="456"/>
      <c r="W59" s="444"/>
    </row>
    <row r="60" spans="1:23" s="483" customFormat="1" ht="37.5" customHeight="1">
      <c r="A60" s="448"/>
      <c r="B60" s="449" t="s">
        <v>227</v>
      </c>
      <c r="C60" s="450"/>
      <c r="D60" s="451"/>
      <c r="E60" s="451"/>
      <c r="F60" s="451"/>
      <c r="G60" s="532"/>
      <c r="H60" s="453">
        <f t="shared" si="23"/>
        <v>114</v>
      </c>
      <c r="I60" s="444">
        <v>40</v>
      </c>
      <c r="J60" s="454">
        <f t="shared" si="24"/>
        <v>74</v>
      </c>
      <c r="K60" s="534">
        <v>40</v>
      </c>
      <c r="L60" s="534">
        <v>20</v>
      </c>
      <c r="M60" s="534">
        <v>14</v>
      </c>
      <c r="N60" s="535"/>
      <c r="O60" s="536"/>
      <c r="P60" s="532"/>
      <c r="Q60" s="545">
        <v>32</v>
      </c>
      <c r="R60" s="498">
        <v>42</v>
      </c>
      <c r="S60" s="499"/>
      <c r="T60" s="647"/>
      <c r="U60" s="498"/>
      <c r="V60" s="456"/>
      <c r="W60" s="444"/>
    </row>
    <row r="61" spans="1:23" s="483" customFormat="1" ht="37.5" customHeight="1">
      <c r="A61" s="448"/>
      <c r="B61" s="449" t="s">
        <v>233</v>
      </c>
      <c r="C61" s="1098">
        <v>6</v>
      </c>
      <c r="D61" s="451"/>
      <c r="E61" s="451"/>
      <c r="F61" s="451"/>
      <c r="G61" s="532"/>
      <c r="H61" s="453">
        <f t="shared" si="23"/>
        <v>220</v>
      </c>
      <c r="I61" s="444">
        <v>90</v>
      </c>
      <c r="J61" s="454">
        <f t="shared" si="24"/>
        <v>130</v>
      </c>
      <c r="K61" s="534"/>
      <c r="L61" s="534">
        <v>111</v>
      </c>
      <c r="M61" s="534">
        <v>23</v>
      </c>
      <c r="N61" s="535"/>
      <c r="O61" s="536"/>
      <c r="P61" s="532"/>
      <c r="Q61" s="545"/>
      <c r="R61" s="498"/>
      <c r="S61" s="499"/>
      <c r="T61" s="647">
        <v>70</v>
      </c>
      <c r="U61" s="498"/>
      <c r="V61" s="456">
        <v>60</v>
      </c>
      <c r="W61" s="444"/>
    </row>
    <row r="62" spans="1:23" s="483" customFormat="1" ht="37.5" customHeight="1" thickBot="1">
      <c r="A62" s="539"/>
      <c r="B62" s="540" t="s">
        <v>238</v>
      </c>
      <c r="C62" s="1103">
        <v>5</v>
      </c>
      <c r="D62" s="503"/>
      <c r="E62" s="503"/>
      <c r="F62" s="503"/>
      <c r="G62" s="541"/>
      <c r="H62" s="546">
        <f t="shared" si="23"/>
        <v>126</v>
      </c>
      <c r="I62" s="505">
        <v>50</v>
      </c>
      <c r="J62" s="454">
        <f t="shared" si="24"/>
        <v>76</v>
      </c>
      <c r="K62" s="542">
        <v>30</v>
      </c>
      <c r="L62" s="542">
        <v>50</v>
      </c>
      <c r="M62" s="542">
        <v>17</v>
      </c>
      <c r="N62" s="543"/>
      <c r="O62" s="711"/>
      <c r="P62" s="541"/>
      <c r="Q62" s="695"/>
      <c r="R62" s="649"/>
      <c r="S62" s="650"/>
      <c r="T62" s="648">
        <v>76</v>
      </c>
      <c r="U62" s="547"/>
      <c r="V62" s="506"/>
      <c r="W62" s="444"/>
    </row>
    <row r="63" spans="1:23" s="483" customFormat="1" ht="51" customHeight="1" thickBot="1">
      <c r="A63" s="666" t="s">
        <v>172</v>
      </c>
      <c r="B63" s="667" t="s">
        <v>210</v>
      </c>
      <c r="C63" s="668"/>
      <c r="D63" s="669"/>
      <c r="E63" s="669"/>
      <c r="F63" s="669"/>
      <c r="G63" s="670"/>
      <c r="H63" s="548">
        <f>H64+H65+H66</f>
        <v>515</v>
      </c>
      <c r="I63" s="549">
        <f>I64+I65+I66</f>
        <v>173</v>
      </c>
      <c r="J63" s="549">
        <f>J64+J65+J66</f>
        <v>342</v>
      </c>
      <c r="K63" s="549">
        <f aca="true" t="shared" si="25" ref="K63:V63">K64+K65+K66</f>
        <v>256</v>
      </c>
      <c r="L63" s="549">
        <f t="shared" si="25"/>
        <v>130</v>
      </c>
      <c r="M63" s="549">
        <f t="shared" si="25"/>
        <v>45</v>
      </c>
      <c r="N63" s="552">
        <f t="shared" si="25"/>
        <v>0</v>
      </c>
      <c r="O63" s="548"/>
      <c r="P63" s="550"/>
      <c r="Q63" s="551">
        <f t="shared" si="25"/>
        <v>0</v>
      </c>
      <c r="R63" s="549">
        <f t="shared" si="25"/>
        <v>0</v>
      </c>
      <c r="S63" s="549">
        <f t="shared" si="25"/>
        <v>0</v>
      </c>
      <c r="T63" s="549">
        <f t="shared" si="25"/>
        <v>162</v>
      </c>
      <c r="U63" s="549">
        <f t="shared" si="25"/>
        <v>0</v>
      </c>
      <c r="V63" s="552">
        <f t="shared" si="25"/>
        <v>180</v>
      </c>
      <c r="W63" s="428">
        <f>W64+W65+W66</f>
        <v>0</v>
      </c>
    </row>
    <row r="64" spans="1:23" s="483" customFormat="1" ht="45" customHeight="1">
      <c r="A64" s="431"/>
      <c r="B64" s="553" t="s">
        <v>228</v>
      </c>
      <c r="C64" s="555"/>
      <c r="D64" s="554"/>
      <c r="E64" s="1112">
        <v>6</v>
      </c>
      <c r="F64" s="555"/>
      <c r="G64" s="556"/>
      <c r="H64" s="557">
        <f>SUM(I64:J64)</f>
        <v>190</v>
      </c>
      <c r="I64" s="437">
        <v>65</v>
      </c>
      <c r="J64" s="438">
        <f>SUM(Q64:V64)</f>
        <v>125</v>
      </c>
      <c r="K64" s="437">
        <v>76</v>
      </c>
      <c r="L64" s="437">
        <v>34</v>
      </c>
      <c r="M64" s="437">
        <v>24</v>
      </c>
      <c r="N64" s="440"/>
      <c r="O64" s="560"/>
      <c r="P64" s="558"/>
      <c r="Q64" s="559"/>
      <c r="R64" s="437"/>
      <c r="S64" s="558"/>
      <c r="T64" s="560">
        <v>65</v>
      </c>
      <c r="U64" s="437"/>
      <c r="V64" s="440">
        <v>60</v>
      </c>
      <c r="W64" s="444"/>
    </row>
    <row r="65" spans="1:23" s="483" customFormat="1" ht="48" customHeight="1">
      <c r="A65" s="448"/>
      <c r="B65" s="561" t="s">
        <v>229</v>
      </c>
      <c r="C65" s="451"/>
      <c r="D65" s="562"/>
      <c r="E65" s="1113"/>
      <c r="F65" s="451"/>
      <c r="G65" s="532"/>
      <c r="H65" s="563">
        <f>SUM(I65:J65)</f>
        <v>235</v>
      </c>
      <c r="I65" s="444">
        <v>78</v>
      </c>
      <c r="J65" s="454">
        <f>SUM(Q65:V65)</f>
        <v>157</v>
      </c>
      <c r="K65" s="444">
        <v>100</v>
      </c>
      <c r="L65" s="444">
        <v>80</v>
      </c>
      <c r="M65" s="444">
        <v>21</v>
      </c>
      <c r="N65" s="456"/>
      <c r="O65" s="533"/>
      <c r="P65" s="501"/>
      <c r="Q65" s="564"/>
      <c r="R65" s="444"/>
      <c r="S65" s="501"/>
      <c r="T65" s="533">
        <v>97</v>
      </c>
      <c r="U65" s="444"/>
      <c r="V65" s="456">
        <v>60</v>
      </c>
      <c r="W65" s="444"/>
    </row>
    <row r="66" spans="1:23" s="483" customFormat="1" ht="37.5" customHeight="1" thickBot="1">
      <c r="A66" s="539"/>
      <c r="B66" s="565" t="s">
        <v>240</v>
      </c>
      <c r="C66" s="481"/>
      <c r="D66" s="482"/>
      <c r="E66" s="1114"/>
      <c r="F66" s="482"/>
      <c r="G66" s="566"/>
      <c r="H66" s="567">
        <f>SUM(I66:J66)</f>
        <v>90</v>
      </c>
      <c r="I66" s="505">
        <v>30</v>
      </c>
      <c r="J66" s="568">
        <f>SUM(Q66:V66)</f>
        <v>60</v>
      </c>
      <c r="K66" s="505">
        <v>80</v>
      </c>
      <c r="L66" s="505">
        <v>16</v>
      </c>
      <c r="M66" s="505"/>
      <c r="N66" s="506"/>
      <c r="O66" s="570"/>
      <c r="P66" s="504"/>
      <c r="Q66" s="569"/>
      <c r="R66" s="505"/>
      <c r="S66" s="504"/>
      <c r="T66" s="570"/>
      <c r="U66" s="505"/>
      <c r="V66" s="506">
        <v>60</v>
      </c>
      <c r="W66" s="444"/>
    </row>
    <row r="67" spans="1:23" s="483" customFormat="1" ht="54" customHeight="1" thickBot="1">
      <c r="A67" s="671" t="s">
        <v>173</v>
      </c>
      <c r="B67" s="672" t="s">
        <v>211</v>
      </c>
      <c r="C67" s="673"/>
      <c r="D67" s="674"/>
      <c r="E67" s="674"/>
      <c r="F67" s="674"/>
      <c r="G67" s="645"/>
      <c r="H67" s="571">
        <f>H68+H69+H70</f>
        <v>293</v>
      </c>
      <c r="I67" s="572">
        <f>I68+I69+I70</f>
        <v>98</v>
      </c>
      <c r="J67" s="572">
        <f>J68+J69+J70</f>
        <v>195</v>
      </c>
      <c r="K67" s="572">
        <f aca="true" t="shared" si="26" ref="K67:R67">K68+K69+K70</f>
        <v>113</v>
      </c>
      <c r="L67" s="572">
        <f t="shared" si="26"/>
        <v>74</v>
      </c>
      <c r="M67" s="572">
        <f t="shared" si="26"/>
        <v>23</v>
      </c>
      <c r="N67" s="574">
        <f t="shared" si="26"/>
        <v>0</v>
      </c>
      <c r="O67" s="548"/>
      <c r="P67" s="550"/>
      <c r="Q67" s="573">
        <f t="shared" si="26"/>
        <v>0</v>
      </c>
      <c r="R67" s="572">
        <f t="shared" si="26"/>
        <v>0</v>
      </c>
      <c r="S67" s="572">
        <f>S68+S69+S70</f>
        <v>0</v>
      </c>
      <c r="T67" s="572">
        <f>T68+T69+T70</f>
        <v>0</v>
      </c>
      <c r="U67" s="572">
        <f>U68+U69+U70</f>
        <v>0</v>
      </c>
      <c r="V67" s="574">
        <f>V68+V69+V70</f>
        <v>195</v>
      </c>
      <c r="W67" s="575">
        <f>W68+W69+W70</f>
        <v>0</v>
      </c>
    </row>
    <row r="68" spans="1:23" s="483" customFormat="1" ht="45" customHeight="1">
      <c r="A68" s="475"/>
      <c r="B68" s="576" t="s">
        <v>231</v>
      </c>
      <c r="C68" s="1117">
        <v>6</v>
      </c>
      <c r="D68" s="555"/>
      <c r="E68" s="555"/>
      <c r="F68" s="555"/>
      <c r="G68" s="556"/>
      <c r="H68" s="577">
        <f>SUM(I68:J68)</f>
        <v>113</v>
      </c>
      <c r="I68" s="578">
        <v>38</v>
      </c>
      <c r="J68" s="579">
        <f>SUM(Q68:V68)</f>
        <v>75</v>
      </c>
      <c r="K68" s="578">
        <v>60</v>
      </c>
      <c r="L68" s="578">
        <v>30</v>
      </c>
      <c r="M68" s="578">
        <v>7</v>
      </c>
      <c r="N68" s="477"/>
      <c r="O68" s="560"/>
      <c r="P68" s="558"/>
      <c r="Q68" s="581"/>
      <c r="R68" s="578"/>
      <c r="S68" s="580"/>
      <c r="T68" s="582"/>
      <c r="U68" s="578"/>
      <c r="V68" s="477">
        <v>75</v>
      </c>
      <c r="W68" s="580"/>
    </row>
    <row r="69" spans="1:23" s="483" customFormat="1" ht="43.5" customHeight="1">
      <c r="A69" s="448"/>
      <c r="B69" s="449" t="s">
        <v>232</v>
      </c>
      <c r="C69" s="1118"/>
      <c r="D69" s="451"/>
      <c r="E69" s="451"/>
      <c r="F69" s="451"/>
      <c r="G69" s="532"/>
      <c r="H69" s="453">
        <f>SUM(I69:J69)</f>
        <v>90</v>
      </c>
      <c r="I69" s="444">
        <v>30</v>
      </c>
      <c r="J69" s="454">
        <f>SUM(Q69:V69)</f>
        <v>60</v>
      </c>
      <c r="K69" s="444">
        <v>23</v>
      </c>
      <c r="L69" s="444">
        <v>20</v>
      </c>
      <c r="M69" s="444">
        <v>10</v>
      </c>
      <c r="N69" s="456"/>
      <c r="O69" s="533"/>
      <c r="P69" s="501"/>
      <c r="Q69" s="564"/>
      <c r="R69" s="444"/>
      <c r="S69" s="501"/>
      <c r="T69" s="533"/>
      <c r="U69" s="444"/>
      <c r="V69" s="456">
        <v>60</v>
      </c>
      <c r="W69" s="501"/>
    </row>
    <row r="70" spans="1:23" s="483" customFormat="1" ht="54" customHeight="1">
      <c r="A70" s="448"/>
      <c r="B70" s="449" t="s">
        <v>234</v>
      </c>
      <c r="C70" s="1119"/>
      <c r="D70" s="451"/>
      <c r="E70" s="583"/>
      <c r="F70" s="451"/>
      <c r="G70" s="532"/>
      <c r="H70" s="453">
        <f>SUM(I70:J70)</f>
        <v>90</v>
      </c>
      <c r="I70" s="444">
        <v>30</v>
      </c>
      <c r="J70" s="454">
        <f>SUM(Q70:V70)</f>
        <v>60</v>
      </c>
      <c r="K70" s="444">
        <v>30</v>
      </c>
      <c r="L70" s="444">
        <v>24</v>
      </c>
      <c r="M70" s="444">
        <v>6</v>
      </c>
      <c r="N70" s="456"/>
      <c r="O70" s="533"/>
      <c r="P70" s="501"/>
      <c r="Q70" s="564"/>
      <c r="R70" s="444"/>
      <c r="S70" s="501"/>
      <c r="T70" s="533"/>
      <c r="U70" s="444"/>
      <c r="V70" s="456">
        <v>60</v>
      </c>
      <c r="W70" s="501"/>
    </row>
    <row r="71" spans="1:23" ht="37.5" customHeight="1">
      <c r="A71" s="448" t="s">
        <v>33</v>
      </c>
      <c r="B71" s="449" t="s">
        <v>126</v>
      </c>
      <c r="C71" s="450"/>
      <c r="D71" s="451"/>
      <c r="E71" s="1096">
        <v>5</v>
      </c>
      <c r="F71" s="451"/>
      <c r="G71" s="584"/>
      <c r="H71" s="453">
        <f>SUM(I71:J71)</f>
        <v>36</v>
      </c>
      <c r="I71" s="444"/>
      <c r="J71" s="454">
        <f>Q71+R71+S71+T71+U71+V71</f>
        <v>36</v>
      </c>
      <c r="K71" s="444"/>
      <c r="L71" s="444">
        <v>36</v>
      </c>
      <c r="M71" s="444"/>
      <c r="N71" s="456"/>
      <c r="O71" s="533"/>
      <c r="P71" s="501"/>
      <c r="Q71" s="564"/>
      <c r="R71" s="444"/>
      <c r="S71" s="501"/>
      <c r="T71" s="533"/>
      <c r="U71" s="444">
        <v>36</v>
      </c>
      <c r="V71" s="456"/>
      <c r="W71" s="501"/>
    </row>
    <row r="72" spans="1:23" ht="60" customHeight="1" thickBot="1">
      <c r="A72" s="471" t="s">
        <v>34</v>
      </c>
      <c r="B72" s="480" t="s">
        <v>127</v>
      </c>
      <c r="C72" s="502"/>
      <c r="D72" s="503"/>
      <c r="E72" s="1102">
        <v>6</v>
      </c>
      <c r="F72" s="503"/>
      <c r="G72" s="585"/>
      <c r="H72" s="546">
        <f>SUM(I72:J72)</f>
        <v>72</v>
      </c>
      <c r="I72" s="505"/>
      <c r="J72" s="568">
        <v>72</v>
      </c>
      <c r="K72" s="505"/>
      <c r="L72" s="505">
        <v>72</v>
      </c>
      <c r="M72" s="505"/>
      <c r="N72" s="506"/>
      <c r="O72" s="570"/>
      <c r="P72" s="504"/>
      <c r="Q72" s="569"/>
      <c r="R72" s="505"/>
      <c r="S72" s="504"/>
      <c r="T72" s="570"/>
      <c r="U72" s="505"/>
      <c r="V72" s="506"/>
      <c r="W72" s="504">
        <v>72</v>
      </c>
    </row>
    <row r="73" spans="1:23" ht="45" customHeight="1" thickBot="1">
      <c r="A73" s="586"/>
      <c r="B73" s="837" t="s">
        <v>153</v>
      </c>
      <c r="C73" s="587"/>
      <c r="D73" s="588"/>
      <c r="E73" s="588"/>
      <c r="F73" s="588"/>
      <c r="G73" s="589"/>
      <c r="H73" s="590">
        <f aca="true" t="shared" si="27" ref="H73:W73">H22+H32+H36+H46</f>
        <v>3618</v>
      </c>
      <c r="I73" s="591">
        <f t="shared" si="27"/>
        <v>1248</v>
      </c>
      <c r="J73" s="591">
        <f t="shared" si="27"/>
        <v>2412</v>
      </c>
      <c r="K73" s="591">
        <f t="shared" si="27"/>
        <v>1280</v>
      </c>
      <c r="L73" s="591">
        <f t="shared" si="27"/>
        <v>954</v>
      </c>
      <c r="M73" s="591">
        <f t="shared" si="27"/>
        <v>180</v>
      </c>
      <c r="N73" s="698">
        <f t="shared" si="27"/>
        <v>10</v>
      </c>
      <c r="O73" s="590">
        <f>O7</f>
        <v>612</v>
      </c>
      <c r="P73" s="590">
        <f>P7</f>
        <v>792</v>
      </c>
      <c r="Q73" s="702">
        <f t="shared" si="27"/>
        <v>576</v>
      </c>
      <c r="R73" s="591">
        <f t="shared" si="27"/>
        <v>756</v>
      </c>
      <c r="S73" s="592">
        <f t="shared" si="27"/>
        <v>0</v>
      </c>
      <c r="T73" s="590">
        <f t="shared" si="27"/>
        <v>540</v>
      </c>
      <c r="U73" s="591">
        <f t="shared" si="27"/>
        <v>0</v>
      </c>
      <c r="V73" s="591">
        <f t="shared" si="27"/>
        <v>540</v>
      </c>
      <c r="W73" s="592">
        <f t="shared" si="27"/>
        <v>0</v>
      </c>
    </row>
    <row r="74" spans="1:23" ht="45" customHeight="1" thickBot="1">
      <c r="A74" s="844"/>
      <c r="B74" s="842" t="s">
        <v>151</v>
      </c>
      <c r="C74" s="845"/>
      <c r="D74" s="846"/>
      <c r="E74" s="846"/>
      <c r="F74" s="846"/>
      <c r="G74" s="847"/>
      <c r="H74" s="848">
        <f aca="true" t="shared" si="28" ref="H74:N74">H73+H7</f>
        <v>5185</v>
      </c>
      <c r="I74" s="848">
        <f t="shared" si="28"/>
        <v>1762</v>
      </c>
      <c r="J74" s="848">
        <f t="shared" si="28"/>
        <v>3816</v>
      </c>
      <c r="K74" s="848">
        <f t="shared" si="28"/>
        <v>1971</v>
      </c>
      <c r="L74" s="848">
        <f t="shared" si="28"/>
        <v>954</v>
      </c>
      <c r="M74" s="848">
        <f t="shared" si="28"/>
        <v>180</v>
      </c>
      <c r="N74" s="848">
        <f t="shared" si="28"/>
        <v>10</v>
      </c>
      <c r="O74" s="848">
        <v>612</v>
      </c>
      <c r="P74" s="848">
        <v>792</v>
      </c>
      <c r="Q74" s="848">
        <f aca="true" t="shared" si="29" ref="Q74:W74">Q73+Q7</f>
        <v>576</v>
      </c>
      <c r="R74" s="848">
        <f t="shared" si="29"/>
        <v>756</v>
      </c>
      <c r="S74" s="848">
        <f t="shared" si="29"/>
        <v>0</v>
      </c>
      <c r="T74" s="848">
        <f t="shared" si="29"/>
        <v>540</v>
      </c>
      <c r="U74" s="848">
        <f t="shared" si="29"/>
        <v>0</v>
      </c>
      <c r="V74" s="848">
        <f t="shared" si="29"/>
        <v>540</v>
      </c>
      <c r="W74" s="848">
        <f t="shared" si="29"/>
        <v>0</v>
      </c>
    </row>
    <row r="75" spans="1:23" ht="45" customHeight="1" thickBot="1">
      <c r="A75" s="816"/>
      <c r="B75" s="817" t="s">
        <v>255</v>
      </c>
      <c r="C75" s="818"/>
      <c r="D75" s="819"/>
      <c r="E75" s="819"/>
      <c r="F75" s="819"/>
      <c r="G75" s="820"/>
      <c r="H75" s="629">
        <f>H52+H53+H71+H72</f>
        <v>180</v>
      </c>
      <c r="I75" s="627">
        <f>I52+I53+I71+I72</f>
        <v>0</v>
      </c>
      <c r="J75" s="627">
        <f>J52+J53+J71+J72</f>
        <v>180</v>
      </c>
      <c r="K75" s="627">
        <f aca="true" t="shared" si="30" ref="K75:V75">K52+K53+K71+K72</f>
        <v>0</v>
      </c>
      <c r="L75" s="627">
        <f t="shared" si="30"/>
        <v>180</v>
      </c>
      <c r="M75" s="627">
        <f t="shared" si="30"/>
        <v>0</v>
      </c>
      <c r="N75" s="628">
        <f t="shared" si="30"/>
        <v>0</v>
      </c>
      <c r="O75" s="629">
        <f t="shared" si="30"/>
        <v>0</v>
      </c>
      <c r="P75" s="821">
        <f t="shared" si="30"/>
        <v>0</v>
      </c>
      <c r="Q75" s="706">
        <f t="shared" si="30"/>
        <v>0</v>
      </c>
      <c r="R75" s="627">
        <f t="shared" si="30"/>
        <v>0</v>
      </c>
      <c r="S75" s="630">
        <f t="shared" si="30"/>
        <v>72</v>
      </c>
      <c r="T75" s="629">
        <f t="shared" si="30"/>
        <v>0</v>
      </c>
      <c r="U75" s="627">
        <f t="shared" si="30"/>
        <v>36</v>
      </c>
      <c r="V75" s="627">
        <f t="shared" si="30"/>
        <v>0</v>
      </c>
      <c r="W75" s="630">
        <f>W52+W53+W71+W72</f>
        <v>72</v>
      </c>
    </row>
    <row r="76" spans="1:23" ht="45" customHeight="1" thickBot="1">
      <c r="A76" s="826"/>
      <c r="B76" s="827" t="s">
        <v>152</v>
      </c>
      <c r="C76" s="828"/>
      <c r="D76" s="829"/>
      <c r="E76" s="829"/>
      <c r="F76" s="829"/>
      <c r="G76" s="830"/>
      <c r="H76" s="832">
        <f>H74+H75</f>
        <v>5365</v>
      </c>
      <c r="I76" s="832">
        <f>I74+I75</f>
        <v>1762</v>
      </c>
      <c r="J76" s="832">
        <f>J74+J75</f>
        <v>3996</v>
      </c>
      <c r="K76" s="832">
        <f aca="true" t="shared" si="31" ref="K76:W76">K74+K75</f>
        <v>1971</v>
      </c>
      <c r="L76" s="832">
        <f t="shared" si="31"/>
        <v>1134</v>
      </c>
      <c r="M76" s="832">
        <f t="shared" si="31"/>
        <v>180</v>
      </c>
      <c r="N76" s="832">
        <f t="shared" si="31"/>
        <v>10</v>
      </c>
      <c r="O76" s="832">
        <f t="shared" si="31"/>
        <v>612</v>
      </c>
      <c r="P76" s="832">
        <f t="shared" si="31"/>
        <v>792</v>
      </c>
      <c r="Q76" s="832">
        <f t="shared" si="31"/>
        <v>576</v>
      </c>
      <c r="R76" s="832">
        <f t="shared" si="31"/>
        <v>756</v>
      </c>
      <c r="S76" s="832">
        <f t="shared" si="31"/>
        <v>72</v>
      </c>
      <c r="T76" s="832">
        <f t="shared" si="31"/>
        <v>540</v>
      </c>
      <c r="U76" s="832">
        <f t="shared" si="31"/>
        <v>36</v>
      </c>
      <c r="V76" s="832">
        <f t="shared" si="31"/>
        <v>540</v>
      </c>
      <c r="W76" s="832">
        <f t="shared" si="31"/>
        <v>72</v>
      </c>
    </row>
    <row r="77" spans="1:24" ht="51.75" customHeight="1" thickBot="1">
      <c r="A77" s="826"/>
      <c r="B77" s="843"/>
      <c r="C77" s="838"/>
      <c r="D77" s="843"/>
      <c r="E77" s="839"/>
      <c r="F77" s="839"/>
      <c r="G77" s="840"/>
      <c r="H77" s="831"/>
      <c r="I77" s="832"/>
      <c r="J77" s="841"/>
      <c r="K77" s="832"/>
      <c r="L77" s="832"/>
      <c r="M77" s="832"/>
      <c r="N77" s="833"/>
      <c r="O77" s="831"/>
      <c r="P77" s="835"/>
      <c r="Q77" s="834"/>
      <c r="R77" s="832"/>
      <c r="S77" s="835"/>
      <c r="T77" s="831"/>
      <c r="U77" s="832"/>
      <c r="V77" s="832"/>
      <c r="W77" s="835"/>
      <c r="X77" s="447"/>
    </row>
    <row r="78" spans="1:24" ht="51.75" customHeight="1">
      <c r="A78" s="586"/>
      <c r="B78" s="822" t="s">
        <v>275</v>
      </c>
      <c r="C78" s="823"/>
      <c r="D78" s="824"/>
      <c r="E78" s="824"/>
      <c r="F78" s="824"/>
      <c r="G78" s="825"/>
      <c r="H78" s="609"/>
      <c r="I78" s="612"/>
      <c r="J78" s="613"/>
      <c r="K78" s="612"/>
      <c r="L78" s="612"/>
      <c r="M78" s="612"/>
      <c r="N78" s="614"/>
      <c r="O78" s="609">
        <f>O73/17</f>
        <v>36</v>
      </c>
      <c r="P78" s="524">
        <f>P73/22</f>
        <v>36</v>
      </c>
      <c r="Q78" s="705">
        <f>Q76/16</f>
        <v>36</v>
      </c>
      <c r="R78" s="612">
        <f>R76/21</f>
        <v>36</v>
      </c>
      <c r="S78" s="524">
        <f>S76/2</f>
        <v>36</v>
      </c>
      <c r="T78" s="609">
        <f>T76/15</f>
        <v>36</v>
      </c>
      <c r="U78" s="612">
        <f>U76/1</f>
        <v>36</v>
      </c>
      <c r="V78" s="612">
        <f>V76/15</f>
        <v>36</v>
      </c>
      <c r="W78" s="524">
        <f>W76/2</f>
        <v>36</v>
      </c>
      <c r="X78" s="447"/>
    </row>
    <row r="79" spans="1:24" ht="35.25" customHeight="1" thickBot="1">
      <c r="A79" s="598" t="s">
        <v>176</v>
      </c>
      <c r="B79" s="599" t="s">
        <v>138</v>
      </c>
      <c r="C79" s="600" t="s">
        <v>177</v>
      </c>
      <c r="D79" s="601"/>
      <c r="E79" s="601"/>
      <c r="F79" s="601"/>
      <c r="G79" s="602"/>
      <c r="H79" s="600"/>
      <c r="I79" s="603"/>
      <c r="J79" s="604"/>
      <c r="K79" s="603"/>
      <c r="L79" s="603"/>
      <c r="M79" s="603"/>
      <c r="N79" s="699"/>
      <c r="O79" s="600"/>
      <c r="P79" s="605"/>
      <c r="Q79" s="704"/>
      <c r="R79" s="603"/>
      <c r="S79" s="605"/>
      <c r="T79" s="600"/>
      <c r="U79" s="603"/>
      <c r="V79" s="606"/>
      <c r="W79" s="607"/>
      <c r="X79" s="447"/>
    </row>
    <row r="80" spans="1:24" ht="35.25" customHeight="1">
      <c r="A80" s="586" t="s">
        <v>35</v>
      </c>
      <c r="B80" s="608" t="s">
        <v>146</v>
      </c>
      <c r="C80" s="609" t="s">
        <v>243</v>
      </c>
      <c r="D80" s="610"/>
      <c r="E80" s="610"/>
      <c r="F80" s="610"/>
      <c r="G80" s="611"/>
      <c r="H80" s="609"/>
      <c r="I80" s="612"/>
      <c r="J80" s="613"/>
      <c r="K80" s="612"/>
      <c r="L80" s="612"/>
      <c r="M80" s="612"/>
      <c r="N80" s="614"/>
      <c r="O80" s="609"/>
      <c r="P80" s="524"/>
      <c r="Q80" s="705"/>
      <c r="R80" s="612"/>
      <c r="S80" s="524"/>
      <c r="T80" s="609"/>
      <c r="U80" s="612"/>
      <c r="V80" s="615"/>
      <c r="W80" s="616"/>
      <c r="X80" s="447"/>
    </row>
    <row r="81" spans="1:23" ht="49.5" customHeight="1">
      <c r="A81" s="593" t="s">
        <v>128</v>
      </c>
      <c r="B81" s="617" t="s">
        <v>129</v>
      </c>
      <c r="C81" s="533" t="s">
        <v>214</v>
      </c>
      <c r="D81" s="618"/>
      <c r="E81" s="618"/>
      <c r="F81" s="618"/>
      <c r="G81" s="619"/>
      <c r="H81" s="594"/>
      <c r="I81" s="595"/>
      <c r="J81" s="597"/>
      <c r="K81" s="595"/>
      <c r="L81" s="595"/>
      <c r="M81" s="595"/>
      <c r="N81" s="620"/>
      <c r="O81" s="594"/>
      <c r="P81" s="596"/>
      <c r="Q81" s="703"/>
      <c r="R81" s="595"/>
      <c r="S81" s="596"/>
      <c r="T81" s="594"/>
      <c r="U81" s="595"/>
      <c r="V81" s="621"/>
      <c r="W81" s="622"/>
    </row>
    <row r="82" spans="1:23" ht="46.5" customHeight="1">
      <c r="A82" s="593" t="s">
        <v>130</v>
      </c>
      <c r="B82" s="617" t="s">
        <v>131</v>
      </c>
      <c r="C82" s="533" t="s">
        <v>215</v>
      </c>
      <c r="D82" s="618"/>
      <c r="E82" s="618"/>
      <c r="F82" s="618"/>
      <c r="G82" s="619"/>
      <c r="H82" s="594"/>
      <c r="I82" s="595"/>
      <c r="J82" s="597"/>
      <c r="K82" s="595"/>
      <c r="L82" s="595"/>
      <c r="M82" s="595"/>
      <c r="N82" s="620"/>
      <c r="O82" s="594"/>
      <c r="P82" s="596"/>
      <c r="Q82" s="703"/>
      <c r="R82" s="595"/>
      <c r="S82" s="596"/>
      <c r="T82" s="594"/>
      <c r="U82" s="595"/>
      <c r="V82" s="621"/>
      <c r="W82" s="622"/>
    </row>
    <row r="83" spans="1:23" ht="36" customHeight="1" thickBot="1">
      <c r="A83" s="593" t="s">
        <v>178</v>
      </c>
      <c r="B83" s="623" t="s">
        <v>179</v>
      </c>
      <c r="C83" s="624" t="s">
        <v>214</v>
      </c>
      <c r="D83" s="625"/>
      <c r="E83" s="625"/>
      <c r="F83" s="625"/>
      <c r="G83" s="626"/>
      <c r="H83" s="600"/>
      <c r="I83" s="603"/>
      <c r="J83" s="604"/>
      <c r="K83" s="627"/>
      <c r="L83" s="627"/>
      <c r="M83" s="627"/>
      <c r="N83" s="628"/>
      <c r="O83" s="629"/>
      <c r="P83" s="630"/>
      <c r="Q83" s="706"/>
      <c r="R83" s="627"/>
      <c r="S83" s="630"/>
      <c r="T83" s="629"/>
      <c r="U83" s="627"/>
      <c r="V83" s="631"/>
      <c r="W83" s="632"/>
    </row>
    <row r="84" spans="1:23" ht="33" customHeight="1">
      <c r="A84" s="946" t="s">
        <v>279</v>
      </c>
      <c r="B84" s="947"/>
      <c r="C84" s="947"/>
      <c r="D84" s="947"/>
      <c r="E84" s="947"/>
      <c r="F84" s="947"/>
      <c r="G84" s="947"/>
      <c r="H84" s="947"/>
      <c r="I84" s="947"/>
      <c r="J84" s="914" t="s">
        <v>37</v>
      </c>
      <c r="K84" s="954" t="s">
        <v>38</v>
      </c>
      <c r="L84" s="955"/>
      <c r="M84" s="955"/>
      <c r="N84" s="956"/>
      <c r="O84" s="870">
        <f>O76</f>
        <v>612</v>
      </c>
      <c r="P84" s="870">
        <f>P76</f>
        <v>792</v>
      </c>
      <c r="Q84" s="633">
        <f>Q73</f>
        <v>576</v>
      </c>
      <c r="R84" s="476">
        <f aca="true" t="shared" si="32" ref="R84:W84">R73</f>
        <v>756</v>
      </c>
      <c r="S84" s="556">
        <f t="shared" si="32"/>
        <v>0</v>
      </c>
      <c r="T84" s="633">
        <f t="shared" si="32"/>
        <v>540</v>
      </c>
      <c r="U84" s="476">
        <f t="shared" si="32"/>
        <v>0</v>
      </c>
      <c r="V84" s="476">
        <f t="shared" si="32"/>
        <v>540</v>
      </c>
      <c r="W84" s="556">
        <f t="shared" si="32"/>
        <v>0</v>
      </c>
    </row>
    <row r="85" spans="1:23" ht="33" customHeight="1">
      <c r="A85" s="917" t="s">
        <v>259</v>
      </c>
      <c r="B85" s="918"/>
      <c r="C85" s="918"/>
      <c r="D85" s="918"/>
      <c r="E85" s="918"/>
      <c r="F85" s="918"/>
      <c r="G85" s="918"/>
      <c r="H85" s="918"/>
      <c r="I85" s="919"/>
      <c r="J85" s="915"/>
      <c r="K85" s="951" t="s">
        <v>39</v>
      </c>
      <c r="L85" s="952"/>
      <c r="M85" s="952"/>
      <c r="N85" s="953"/>
      <c r="O85" s="1122">
        <v>0</v>
      </c>
      <c r="P85" s="1122">
        <v>0</v>
      </c>
      <c r="Q85" s="634">
        <v>0</v>
      </c>
      <c r="R85" s="534">
        <v>0</v>
      </c>
      <c r="S85" s="532">
        <v>36</v>
      </c>
      <c r="T85" s="634">
        <v>0</v>
      </c>
      <c r="U85" s="534">
        <v>36</v>
      </c>
      <c r="V85" s="534">
        <v>0</v>
      </c>
      <c r="W85" s="532">
        <v>0</v>
      </c>
    </row>
    <row r="86" spans="1:23" ht="54" customHeight="1">
      <c r="A86" s="944" t="s">
        <v>250</v>
      </c>
      <c r="B86" s="945"/>
      <c r="C86" s="945"/>
      <c r="D86" s="945"/>
      <c r="E86" s="945"/>
      <c r="F86" s="945"/>
      <c r="G86" s="945"/>
      <c r="H86" s="945"/>
      <c r="I86" s="945"/>
      <c r="J86" s="915"/>
      <c r="K86" s="951" t="s">
        <v>40</v>
      </c>
      <c r="L86" s="952"/>
      <c r="M86" s="952"/>
      <c r="N86" s="953"/>
      <c r="O86" s="1122">
        <v>0</v>
      </c>
      <c r="P86" s="1122">
        <v>0</v>
      </c>
      <c r="Q86" s="634">
        <v>0</v>
      </c>
      <c r="R86" s="534">
        <v>0</v>
      </c>
      <c r="S86" s="532">
        <v>36</v>
      </c>
      <c r="T86" s="634">
        <v>0</v>
      </c>
      <c r="U86" s="534">
        <v>0</v>
      </c>
      <c r="V86" s="534">
        <v>0</v>
      </c>
      <c r="W86" s="532">
        <v>72</v>
      </c>
    </row>
    <row r="87" spans="1:23" ht="32.25" customHeight="1">
      <c r="A87" s="924" t="s">
        <v>135</v>
      </c>
      <c r="B87" s="925"/>
      <c r="C87" s="925"/>
      <c r="D87" s="925"/>
      <c r="E87" s="925"/>
      <c r="F87" s="925"/>
      <c r="G87" s="925"/>
      <c r="H87" s="925"/>
      <c r="I87" s="926"/>
      <c r="J87" s="915"/>
      <c r="K87" s="946"/>
      <c r="L87" s="964"/>
      <c r="M87" s="964"/>
      <c r="N87" s="965"/>
      <c r="O87" s="869"/>
      <c r="P87" s="869"/>
      <c r="Q87" s="634"/>
      <c r="R87" s="534"/>
      <c r="S87" s="532"/>
      <c r="T87" s="634"/>
      <c r="U87" s="534"/>
      <c r="V87" s="534"/>
      <c r="W87" s="532"/>
    </row>
    <row r="88" spans="1:23" ht="32.25" customHeight="1">
      <c r="A88" s="924" t="s">
        <v>251</v>
      </c>
      <c r="B88" s="925"/>
      <c r="C88" s="925"/>
      <c r="D88" s="925"/>
      <c r="E88" s="925"/>
      <c r="F88" s="925"/>
      <c r="G88" s="925"/>
      <c r="H88" s="925"/>
      <c r="I88" s="926"/>
      <c r="J88" s="915"/>
      <c r="K88" s="946" t="s">
        <v>42</v>
      </c>
      <c r="L88" s="964"/>
      <c r="M88" s="964"/>
      <c r="N88" s="965"/>
      <c r="O88" s="1122">
        <v>4</v>
      </c>
      <c r="P88" s="1122">
        <v>6</v>
      </c>
      <c r="Q88" s="1120">
        <v>2</v>
      </c>
      <c r="R88" s="635">
        <v>4</v>
      </c>
      <c r="S88" s="1092">
        <v>0</v>
      </c>
      <c r="T88" s="634">
        <v>3</v>
      </c>
      <c r="U88" s="1094">
        <v>1</v>
      </c>
      <c r="V88" s="534">
        <v>2</v>
      </c>
      <c r="W88" s="1092">
        <v>1</v>
      </c>
    </row>
    <row r="89" spans="1:23" ht="32.25" customHeight="1">
      <c r="A89" s="924" t="s">
        <v>252</v>
      </c>
      <c r="B89" s="925"/>
      <c r="C89" s="925"/>
      <c r="D89" s="925"/>
      <c r="E89" s="925"/>
      <c r="F89" s="925"/>
      <c r="G89" s="925"/>
      <c r="H89" s="925"/>
      <c r="I89" s="926"/>
      <c r="J89" s="915"/>
      <c r="K89" s="966" t="s">
        <v>43</v>
      </c>
      <c r="L89" s="967"/>
      <c r="M89" s="967"/>
      <c r="N89" s="968"/>
      <c r="O89" s="1122">
        <v>0</v>
      </c>
      <c r="P89" s="1122">
        <v>0</v>
      </c>
      <c r="Q89" s="1120">
        <v>1</v>
      </c>
      <c r="R89" s="635">
        <v>1</v>
      </c>
      <c r="S89" s="1092">
        <v>2</v>
      </c>
      <c r="T89" s="634">
        <v>0</v>
      </c>
      <c r="U89" s="1094">
        <v>0</v>
      </c>
      <c r="V89" s="534">
        <v>0</v>
      </c>
      <c r="W89" s="1092">
        <v>0</v>
      </c>
    </row>
    <row r="90" spans="1:23" ht="32.25" customHeight="1">
      <c r="A90" s="924" t="s">
        <v>253</v>
      </c>
      <c r="B90" s="925"/>
      <c r="C90" s="925"/>
      <c r="D90" s="925"/>
      <c r="E90" s="925"/>
      <c r="F90" s="925"/>
      <c r="G90" s="925"/>
      <c r="H90" s="925"/>
      <c r="I90" s="926"/>
      <c r="J90" s="915"/>
      <c r="K90" s="946" t="s">
        <v>41</v>
      </c>
      <c r="L90" s="964"/>
      <c r="M90" s="964"/>
      <c r="N90" s="965"/>
      <c r="O90" s="1122">
        <v>0</v>
      </c>
      <c r="P90" s="1122">
        <v>5</v>
      </c>
      <c r="Q90" s="1120">
        <v>4</v>
      </c>
      <c r="R90" s="635">
        <v>5</v>
      </c>
      <c r="S90" s="1092">
        <v>0</v>
      </c>
      <c r="T90" s="634">
        <v>2</v>
      </c>
      <c r="U90" s="1094">
        <v>0</v>
      </c>
      <c r="V90" s="534">
        <v>3</v>
      </c>
      <c r="W90" s="1092">
        <v>0</v>
      </c>
    </row>
    <row r="91" spans="1:23" ht="32.25" customHeight="1" thickBot="1">
      <c r="A91" s="958"/>
      <c r="B91" s="959"/>
      <c r="C91" s="959"/>
      <c r="D91" s="959"/>
      <c r="E91" s="959"/>
      <c r="F91" s="959"/>
      <c r="G91" s="959"/>
      <c r="H91" s="959"/>
      <c r="I91" s="960"/>
      <c r="J91" s="916"/>
      <c r="K91" s="961" t="s">
        <v>181</v>
      </c>
      <c r="L91" s="962"/>
      <c r="M91" s="962"/>
      <c r="N91" s="963"/>
      <c r="O91" s="1122">
        <v>0</v>
      </c>
      <c r="P91" s="1122">
        <v>0</v>
      </c>
      <c r="Q91" s="1121">
        <v>0</v>
      </c>
      <c r="R91" s="636">
        <v>1</v>
      </c>
      <c r="S91" s="1093">
        <v>0</v>
      </c>
      <c r="T91" s="637">
        <v>0</v>
      </c>
      <c r="U91" s="1095">
        <v>0</v>
      </c>
      <c r="V91" s="638">
        <v>0</v>
      </c>
      <c r="W91" s="1093">
        <v>0</v>
      </c>
    </row>
    <row r="92" spans="1:23" ht="16.5">
      <c r="A92" s="639"/>
      <c r="B92" s="639"/>
      <c r="C92" s="639"/>
      <c r="D92" s="639"/>
      <c r="E92" s="639"/>
      <c r="F92" s="639"/>
      <c r="G92" s="640"/>
      <c r="H92" s="640"/>
      <c r="I92" s="640"/>
      <c r="J92" s="640"/>
      <c r="K92" s="640"/>
      <c r="L92" s="640"/>
      <c r="M92" s="640"/>
      <c r="N92" s="640"/>
      <c r="O92" s="640"/>
      <c r="P92" s="640"/>
      <c r="Q92" s="641"/>
      <c r="R92" s="641"/>
      <c r="S92" s="641"/>
      <c r="T92" s="641"/>
      <c r="U92" s="641"/>
      <c r="V92" s="641"/>
      <c r="W92" s="641"/>
    </row>
    <row r="93" spans="1:23" ht="16.5">
      <c r="A93" s="639"/>
      <c r="B93" s="639"/>
      <c r="C93" s="639"/>
      <c r="D93" s="639"/>
      <c r="E93" s="639"/>
      <c r="F93" s="639"/>
      <c r="G93" s="640"/>
      <c r="H93" s="640"/>
      <c r="I93" s="640"/>
      <c r="J93" s="640"/>
      <c r="K93" s="640"/>
      <c r="L93" s="640"/>
      <c r="M93" s="640"/>
      <c r="N93" s="640"/>
      <c r="O93" s="640"/>
      <c r="P93" s="640"/>
      <c r="Q93" s="641"/>
      <c r="R93" s="641"/>
      <c r="S93" s="641"/>
      <c r="T93" s="641"/>
      <c r="U93" s="641"/>
      <c r="V93" s="641"/>
      <c r="W93" s="641"/>
    </row>
    <row r="94" spans="1:23" ht="16.5">
      <c r="A94" s="639"/>
      <c r="B94" s="639"/>
      <c r="C94" s="639"/>
      <c r="D94" s="639"/>
      <c r="E94" s="639"/>
      <c r="F94" s="639"/>
      <c r="G94" s="640"/>
      <c r="H94" s="640"/>
      <c r="I94" s="640"/>
      <c r="J94" s="640"/>
      <c r="K94" s="640"/>
      <c r="L94" s="640"/>
      <c r="M94" s="640"/>
      <c r="N94" s="640"/>
      <c r="O94" s="640"/>
      <c r="P94" s="640"/>
      <c r="Q94" s="641"/>
      <c r="R94" s="641"/>
      <c r="S94" s="641"/>
      <c r="T94" s="641"/>
      <c r="U94" s="641"/>
      <c r="V94" s="641"/>
      <c r="W94" s="641"/>
    </row>
    <row r="95" spans="1:23" ht="16.5">
      <c r="A95" s="639"/>
      <c r="B95" s="639"/>
      <c r="C95" s="639"/>
      <c r="D95" s="639"/>
      <c r="E95" s="639"/>
      <c r="F95" s="639"/>
      <c r="G95" s="640"/>
      <c r="H95" s="640"/>
      <c r="I95" s="640"/>
      <c r="J95" s="640"/>
      <c r="K95" s="640"/>
      <c r="L95" s="640"/>
      <c r="M95" s="640"/>
      <c r="N95" s="640"/>
      <c r="O95" s="640"/>
      <c r="P95" s="640"/>
      <c r="Q95" s="641"/>
      <c r="R95" s="641"/>
      <c r="S95" s="641"/>
      <c r="T95" s="641"/>
      <c r="U95" s="641"/>
      <c r="V95" s="641"/>
      <c r="W95" s="641"/>
    </row>
    <row r="96" spans="1:23" ht="16.5">
      <c r="A96" s="639"/>
      <c r="B96" s="639"/>
      <c r="C96" s="639"/>
      <c r="D96" s="639"/>
      <c r="E96" s="639"/>
      <c r="F96" s="639"/>
      <c r="G96" s="640"/>
      <c r="H96" s="640"/>
      <c r="I96" s="640"/>
      <c r="J96" s="640"/>
      <c r="K96" s="640"/>
      <c r="L96" s="640"/>
      <c r="M96" s="640"/>
      <c r="N96" s="640"/>
      <c r="O96" s="640"/>
      <c r="P96" s="640"/>
      <c r="Q96" s="641"/>
      <c r="R96" s="641"/>
      <c r="S96" s="641"/>
      <c r="T96" s="641"/>
      <c r="U96" s="641"/>
      <c r="V96" s="641"/>
      <c r="W96" s="641"/>
    </row>
    <row r="97" spans="1:23" ht="16.5">
      <c r="A97" s="639"/>
      <c r="B97" s="639"/>
      <c r="C97" s="639"/>
      <c r="D97" s="639"/>
      <c r="E97" s="639"/>
      <c r="F97" s="639"/>
      <c r="G97" s="640"/>
      <c r="H97" s="640"/>
      <c r="I97" s="640"/>
      <c r="J97" s="640"/>
      <c r="K97" s="640"/>
      <c r="L97" s="640"/>
      <c r="M97" s="640"/>
      <c r="N97" s="640"/>
      <c r="O97" s="640"/>
      <c r="P97" s="640"/>
      <c r="Q97" s="641"/>
      <c r="R97" s="641"/>
      <c r="S97" s="641"/>
      <c r="T97" s="641"/>
      <c r="U97" s="641"/>
      <c r="V97" s="641"/>
      <c r="W97" s="641"/>
    </row>
    <row r="98" spans="1:23" ht="16.5">
      <c r="A98" s="639"/>
      <c r="B98" s="639"/>
      <c r="C98" s="639"/>
      <c r="D98" s="639"/>
      <c r="E98" s="639"/>
      <c r="F98" s="639"/>
      <c r="G98" s="640"/>
      <c r="H98" s="640"/>
      <c r="I98" s="640"/>
      <c r="J98" s="640"/>
      <c r="K98" s="640"/>
      <c r="L98" s="640"/>
      <c r="M98" s="640"/>
      <c r="N98" s="640"/>
      <c r="O98" s="640"/>
      <c r="P98" s="640"/>
      <c r="Q98" s="641"/>
      <c r="R98" s="641"/>
      <c r="S98" s="641"/>
      <c r="T98" s="641"/>
      <c r="U98" s="641"/>
      <c r="V98" s="641"/>
      <c r="W98" s="641"/>
    </row>
    <row r="99" spans="1:23" ht="16.5">
      <c r="A99" s="639"/>
      <c r="B99" s="639"/>
      <c r="C99" s="639"/>
      <c r="D99" s="639"/>
      <c r="E99" s="639"/>
      <c r="F99" s="639"/>
      <c r="G99" s="640"/>
      <c r="H99" s="640"/>
      <c r="I99" s="640"/>
      <c r="J99" s="640"/>
      <c r="K99" s="640"/>
      <c r="L99" s="640"/>
      <c r="M99" s="640"/>
      <c r="N99" s="640"/>
      <c r="O99" s="640"/>
      <c r="P99" s="640"/>
      <c r="Q99" s="641"/>
      <c r="R99" s="641"/>
      <c r="S99" s="641"/>
      <c r="T99" s="641"/>
      <c r="U99" s="641"/>
      <c r="V99" s="641"/>
      <c r="W99" s="641"/>
    </row>
    <row r="100" spans="1:23" ht="16.5">
      <c r="A100" s="639"/>
      <c r="B100" s="639"/>
      <c r="C100" s="639"/>
      <c r="D100" s="639"/>
      <c r="E100" s="639"/>
      <c r="F100" s="639"/>
      <c r="G100" s="640"/>
      <c r="H100" s="640"/>
      <c r="I100" s="640"/>
      <c r="J100" s="640"/>
      <c r="K100" s="640"/>
      <c r="L100" s="640"/>
      <c r="M100" s="640"/>
      <c r="N100" s="640"/>
      <c r="O100" s="640"/>
      <c r="P100" s="640"/>
      <c r="Q100" s="641"/>
      <c r="R100" s="641"/>
      <c r="S100" s="641"/>
      <c r="T100" s="641"/>
      <c r="U100" s="641"/>
      <c r="V100" s="641"/>
      <c r="W100" s="641"/>
    </row>
    <row r="101" spans="1:23" ht="16.5">
      <c r="A101" s="639"/>
      <c r="B101" s="639"/>
      <c r="C101" s="639"/>
      <c r="D101" s="639"/>
      <c r="E101" s="639"/>
      <c r="F101" s="639"/>
      <c r="G101" s="640"/>
      <c r="H101" s="640"/>
      <c r="I101" s="640"/>
      <c r="J101" s="640"/>
      <c r="K101" s="640"/>
      <c r="L101" s="640"/>
      <c r="M101" s="640"/>
      <c r="N101" s="640"/>
      <c r="O101" s="640"/>
      <c r="P101" s="640"/>
      <c r="Q101" s="641"/>
      <c r="R101" s="641"/>
      <c r="S101" s="641"/>
      <c r="T101" s="641"/>
      <c r="U101" s="641"/>
      <c r="V101" s="641"/>
      <c r="W101" s="641"/>
    </row>
    <row r="102" spans="1:23" ht="16.5">
      <c r="A102" s="639"/>
      <c r="B102" s="639"/>
      <c r="C102" s="639"/>
      <c r="D102" s="639"/>
      <c r="E102" s="639"/>
      <c r="F102" s="639"/>
      <c r="G102" s="640"/>
      <c r="H102" s="640"/>
      <c r="I102" s="640"/>
      <c r="J102" s="640"/>
      <c r="K102" s="640"/>
      <c r="L102" s="640"/>
      <c r="M102" s="640"/>
      <c r="N102" s="640"/>
      <c r="O102" s="640"/>
      <c r="P102" s="640"/>
      <c r="Q102" s="641"/>
      <c r="R102" s="641"/>
      <c r="S102" s="641"/>
      <c r="T102" s="641"/>
      <c r="U102" s="641"/>
      <c r="V102" s="641"/>
      <c r="W102" s="641"/>
    </row>
    <row r="103" spans="1:23" ht="16.5">
      <c r="A103" s="640"/>
      <c r="B103" s="640"/>
      <c r="C103" s="640"/>
      <c r="D103" s="640"/>
      <c r="E103" s="640"/>
      <c r="F103" s="640"/>
      <c r="G103" s="640"/>
      <c r="H103" s="640"/>
      <c r="I103" s="640"/>
      <c r="J103" s="640"/>
      <c r="K103" s="640"/>
      <c r="L103" s="640"/>
      <c r="M103" s="640"/>
      <c r="N103" s="640"/>
      <c r="O103" s="640"/>
      <c r="P103" s="640"/>
      <c r="Q103" s="641"/>
      <c r="R103" s="641"/>
      <c r="S103" s="641"/>
      <c r="T103" s="641"/>
      <c r="U103" s="641"/>
      <c r="V103" s="641"/>
      <c r="W103" s="641"/>
    </row>
    <row r="104" spans="1:23" ht="16.5">
      <c r="A104" s="640"/>
      <c r="B104" s="640"/>
      <c r="C104" s="640"/>
      <c r="D104" s="640"/>
      <c r="E104" s="640"/>
      <c r="F104" s="640"/>
      <c r="G104" s="640"/>
      <c r="H104" s="640"/>
      <c r="I104" s="640"/>
      <c r="J104" s="640"/>
      <c r="K104" s="640"/>
      <c r="L104" s="640"/>
      <c r="M104" s="640"/>
      <c r="N104" s="640"/>
      <c r="O104" s="640"/>
      <c r="P104" s="640"/>
      <c r="Q104" s="641"/>
      <c r="R104" s="641"/>
      <c r="S104" s="641"/>
      <c r="T104" s="641"/>
      <c r="U104" s="641"/>
      <c r="V104" s="641"/>
      <c r="W104" s="641"/>
    </row>
    <row r="105" spans="1:23" ht="16.5">
      <c r="A105" s="640"/>
      <c r="B105" s="640"/>
      <c r="C105" s="640"/>
      <c r="D105" s="640"/>
      <c r="E105" s="640"/>
      <c r="F105" s="640"/>
      <c r="G105" s="640"/>
      <c r="H105" s="640"/>
      <c r="I105" s="640"/>
      <c r="J105" s="640"/>
      <c r="K105" s="640"/>
      <c r="L105" s="640"/>
      <c r="M105" s="640"/>
      <c r="N105" s="640"/>
      <c r="O105" s="640"/>
      <c r="P105" s="640"/>
      <c r="Q105" s="641"/>
      <c r="R105" s="641"/>
      <c r="S105" s="641"/>
      <c r="T105" s="641"/>
      <c r="U105" s="641"/>
      <c r="V105" s="641"/>
      <c r="W105" s="641"/>
    </row>
    <row r="106" spans="1:23" ht="16.5">
      <c r="A106" s="640"/>
      <c r="B106" s="640"/>
      <c r="C106" s="640"/>
      <c r="D106" s="640"/>
      <c r="E106" s="640"/>
      <c r="F106" s="640"/>
      <c r="G106" s="640"/>
      <c r="H106" s="640"/>
      <c r="I106" s="640"/>
      <c r="J106" s="640"/>
      <c r="K106" s="640"/>
      <c r="L106" s="640"/>
      <c r="M106" s="640"/>
      <c r="N106" s="640"/>
      <c r="O106" s="640"/>
      <c r="P106" s="640"/>
      <c r="Q106" s="641"/>
      <c r="R106" s="641"/>
      <c r="S106" s="641"/>
      <c r="T106" s="641"/>
      <c r="U106" s="641"/>
      <c r="V106" s="641"/>
      <c r="W106" s="641"/>
    </row>
    <row r="107" spans="1:23" ht="16.5">
      <c r="A107" s="640"/>
      <c r="B107" s="640"/>
      <c r="C107" s="640"/>
      <c r="D107" s="640"/>
      <c r="E107" s="640"/>
      <c r="F107" s="640"/>
      <c r="G107" s="640"/>
      <c r="H107" s="640"/>
      <c r="I107" s="640"/>
      <c r="J107" s="640"/>
      <c r="K107" s="640"/>
      <c r="L107" s="640"/>
      <c r="M107" s="640"/>
      <c r="N107" s="640"/>
      <c r="O107" s="640"/>
      <c r="P107" s="640"/>
      <c r="Q107" s="641"/>
      <c r="R107" s="641"/>
      <c r="S107" s="641"/>
      <c r="T107" s="641"/>
      <c r="U107" s="641"/>
      <c r="V107" s="641"/>
      <c r="W107" s="641"/>
    </row>
    <row r="108" spans="1:23" ht="16.5">
      <c r="A108" s="640"/>
      <c r="B108" s="640"/>
      <c r="C108" s="640"/>
      <c r="D108" s="640"/>
      <c r="E108" s="640"/>
      <c r="F108" s="640"/>
      <c r="G108" s="640"/>
      <c r="H108" s="640"/>
      <c r="I108" s="640"/>
      <c r="J108" s="640"/>
      <c r="K108" s="640"/>
      <c r="L108" s="640"/>
      <c r="M108" s="640"/>
      <c r="N108" s="640"/>
      <c r="O108" s="640"/>
      <c r="P108" s="640"/>
      <c r="Q108" s="641"/>
      <c r="R108" s="641"/>
      <c r="S108" s="641"/>
      <c r="T108" s="641"/>
      <c r="U108" s="641"/>
      <c r="V108" s="641"/>
      <c r="W108" s="641"/>
    </row>
    <row r="109" spans="1:23" ht="16.5">
      <c r="A109" s="640"/>
      <c r="B109" s="640"/>
      <c r="C109" s="640"/>
      <c r="D109" s="640"/>
      <c r="E109" s="640"/>
      <c r="F109" s="640"/>
      <c r="G109" s="640"/>
      <c r="H109" s="640"/>
      <c r="I109" s="640"/>
      <c r="J109" s="640"/>
      <c r="K109" s="640"/>
      <c r="L109" s="640"/>
      <c r="M109" s="640"/>
      <c r="N109" s="640"/>
      <c r="O109" s="640"/>
      <c r="P109" s="640"/>
      <c r="Q109" s="641"/>
      <c r="R109" s="641"/>
      <c r="S109" s="641"/>
      <c r="T109" s="641"/>
      <c r="U109" s="641"/>
      <c r="V109" s="641"/>
      <c r="W109" s="641"/>
    </row>
    <row r="110" spans="1:23" ht="16.5">
      <c r="A110" s="640"/>
      <c r="B110" s="640"/>
      <c r="C110" s="640"/>
      <c r="D110" s="640"/>
      <c r="E110" s="640"/>
      <c r="F110" s="640"/>
      <c r="G110" s="640"/>
      <c r="H110" s="640"/>
      <c r="I110" s="640"/>
      <c r="J110" s="640"/>
      <c r="K110" s="640"/>
      <c r="L110" s="640"/>
      <c r="M110" s="640"/>
      <c r="N110" s="640"/>
      <c r="O110" s="640"/>
      <c r="P110" s="640"/>
      <c r="Q110" s="641"/>
      <c r="R110" s="641"/>
      <c r="S110" s="641"/>
      <c r="T110" s="641"/>
      <c r="U110" s="641"/>
      <c r="V110" s="641"/>
      <c r="W110" s="641"/>
    </row>
    <row r="111" spans="1:23" ht="16.5">
      <c r="A111" s="640"/>
      <c r="B111" s="640"/>
      <c r="C111" s="640"/>
      <c r="D111" s="640"/>
      <c r="E111" s="640"/>
      <c r="F111" s="640"/>
      <c r="G111" s="640"/>
      <c r="H111" s="640"/>
      <c r="I111" s="640"/>
      <c r="J111" s="640"/>
      <c r="K111" s="640"/>
      <c r="L111" s="640"/>
      <c r="M111" s="640"/>
      <c r="N111" s="640"/>
      <c r="O111" s="640"/>
      <c r="P111" s="640"/>
      <c r="Q111" s="641"/>
      <c r="R111" s="641"/>
      <c r="S111" s="641"/>
      <c r="T111" s="641"/>
      <c r="U111" s="641"/>
      <c r="V111" s="641"/>
      <c r="W111" s="641"/>
    </row>
    <row r="112" spans="1:23" ht="16.5">
      <c r="A112" s="640"/>
      <c r="B112" s="640"/>
      <c r="C112" s="640"/>
      <c r="D112" s="640"/>
      <c r="E112" s="640"/>
      <c r="F112" s="640"/>
      <c r="G112" s="640"/>
      <c r="H112" s="640"/>
      <c r="I112" s="640"/>
      <c r="J112" s="640"/>
      <c r="K112" s="640"/>
      <c r="L112" s="640"/>
      <c r="M112" s="640"/>
      <c r="N112" s="640"/>
      <c r="O112" s="640"/>
      <c r="P112" s="640"/>
      <c r="Q112" s="641"/>
      <c r="R112" s="641"/>
      <c r="S112" s="641"/>
      <c r="T112" s="641"/>
      <c r="U112" s="641"/>
      <c r="V112" s="641"/>
      <c r="W112" s="641"/>
    </row>
    <row r="113" spans="1:23" ht="16.5">
      <c r="A113" s="640"/>
      <c r="B113" s="640"/>
      <c r="C113" s="640"/>
      <c r="D113" s="640"/>
      <c r="E113" s="640"/>
      <c r="F113" s="640"/>
      <c r="G113" s="640"/>
      <c r="H113" s="640"/>
      <c r="I113" s="640"/>
      <c r="J113" s="640"/>
      <c r="K113" s="640"/>
      <c r="L113" s="640"/>
      <c r="M113" s="640"/>
      <c r="N113" s="640"/>
      <c r="O113" s="640"/>
      <c r="P113" s="640"/>
      <c r="Q113" s="641"/>
      <c r="R113" s="641"/>
      <c r="S113" s="641"/>
      <c r="T113" s="641"/>
      <c r="U113" s="641"/>
      <c r="V113" s="641"/>
      <c r="W113" s="641"/>
    </row>
    <row r="114" spans="1:23" ht="16.5">
      <c r="A114" s="640"/>
      <c r="B114" s="640"/>
      <c r="C114" s="640"/>
      <c r="D114" s="640"/>
      <c r="E114" s="640"/>
      <c r="F114" s="640"/>
      <c r="G114" s="640"/>
      <c r="H114" s="640"/>
      <c r="I114" s="640"/>
      <c r="J114" s="640"/>
      <c r="K114" s="640"/>
      <c r="L114" s="640"/>
      <c r="M114" s="640"/>
      <c r="N114" s="640"/>
      <c r="O114" s="640"/>
      <c r="P114" s="640"/>
      <c r="Q114" s="641"/>
      <c r="R114" s="641"/>
      <c r="S114" s="641"/>
      <c r="T114" s="641"/>
      <c r="U114" s="641"/>
      <c r="V114" s="641"/>
      <c r="W114" s="641"/>
    </row>
    <row r="115" spans="1:23" ht="16.5">
      <c r="A115" s="640"/>
      <c r="B115" s="640"/>
      <c r="C115" s="640"/>
      <c r="D115" s="640"/>
      <c r="E115" s="640"/>
      <c r="F115" s="640"/>
      <c r="G115" s="640"/>
      <c r="H115" s="640"/>
      <c r="I115" s="640"/>
      <c r="J115" s="640"/>
      <c r="K115" s="640"/>
      <c r="L115" s="640"/>
      <c r="M115" s="640"/>
      <c r="N115" s="640"/>
      <c r="O115" s="640"/>
      <c r="P115" s="640"/>
      <c r="Q115" s="641"/>
      <c r="R115" s="641"/>
      <c r="S115" s="641"/>
      <c r="T115" s="641"/>
      <c r="U115" s="641"/>
      <c r="V115" s="641"/>
      <c r="W115" s="641"/>
    </row>
    <row r="116" spans="1:23" ht="16.5">
      <c r="A116" s="640"/>
      <c r="B116" s="640"/>
      <c r="C116" s="640"/>
      <c r="D116" s="640"/>
      <c r="E116" s="640"/>
      <c r="F116" s="640"/>
      <c r="G116" s="640"/>
      <c r="H116" s="640"/>
      <c r="I116" s="640"/>
      <c r="J116" s="640"/>
      <c r="K116" s="640"/>
      <c r="L116" s="640"/>
      <c r="M116" s="640"/>
      <c r="N116" s="640"/>
      <c r="O116" s="640"/>
      <c r="P116" s="640"/>
      <c r="Q116" s="641"/>
      <c r="R116" s="641"/>
      <c r="S116" s="641"/>
      <c r="T116" s="641"/>
      <c r="U116" s="641"/>
      <c r="V116" s="641"/>
      <c r="W116" s="641"/>
    </row>
    <row r="117" spans="1:23" ht="16.5">
      <c r="A117" s="640"/>
      <c r="B117" s="640"/>
      <c r="C117" s="640"/>
      <c r="D117" s="640"/>
      <c r="E117" s="640"/>
      <c r="F117" s="640"/>
      <c r="G117" s="640"/>
      <c r="H117" s="640"/>
      <c r="I117" s="640"/>
      <c r="J117" s="640"/>
      <c r="K117" s="640"/>
      <c r="L117" s="640"/>
      <c r="M117" s="640"/>
      <c r="N117" s="640"/>
      <c r="O117" s="640"/>
      <c r="P117" s="640"/>
      <c r="Q117" s="641"/>
      <c r="R117" s="641"/>
      <c r="S117" s="641"/>
      <c r="T117" s="641"/>
      <c r="U117" s="641"/>
      <c r="V117" s="641"/>
      <c r="W117" s="641"/>
    </row>
    <row r="118" spans="1:23" ht="16.5">
      <c r="A118" s="640"/>
      <c r="B118" s="640"/>
      <c r="C118" s="640"/>
      <c r="D118" s="640"/>
      <c r="E118" s="640"/>
      <c r="F118" s="640"/>
      <c r="G118" s="640"/>
      <c r="H118" s="640"/>
      <c r="I118" s="640"/>
      <c r="J118" s="640"/>
      <c r="K118" s="640"/>
      <c r="L118" s="640"/>
      <c r="M118" s="640"/>
      <c r="N118" s="640"/>
      <c r="O118" s="640"/>
      <c r="P118" s="640"/>
      <c r="Q118" s="641"/>
      <c r="R118" s="641"/>
      <c r="S118" s="641"/>
      <c r="T118" s="641"/>
      <c r="U118" s="641"/>
      <c r="V118" s="641"/>
      <c r="W118" s="641"/>
    </row>
    <row r="119" spans="1:23" ht="16.5">
      <c r="A119" s="640"/>
      <c r="B119" s="640"/>
      <c r="C119" s="640"/>
      <c r="D119" s="640"/>
      <c r="E119" s="640"/>
      <c r="F119" s="640"/>
      <c r="G119" s="640"/>
      <c r="H119" s="640"/>
      <c r="I119" s="640"/>
      <c r="J119" s="640"/>
      <c r="K119" s="640"/>
      <c r="L119" s="640"/>
      <c r="M119" s="640"/>
      <c r="N119" s="640"/>
      <c r="O119" s="640"/>
      <c r="P119" s="640"/>
      <c r="Q119" s="641"/>
      <c r="R119" s="641"/>
      <c r="S119" s="641"/>
      <c r="T119" s="641"/>
      <c r="U119" s="641"/>
      <c r="V119" s="641"/>
      <c r="W119" s="641"/>
    </row>
    <row r="120" spans="2:16" ht="1.5" customHeight="1">
      <c r="B120" s="642"/>
      <c r="C120" s="642"/>
      <c r="D120" s="642"/>
      <c r="E120" s="642"/>
      <c r="F120" s="642"/>
      <c r="G120" s="642"/>
      <c r="H120" s="642"/>
      <c r="I120" s="642"/>
      <c r="J120" s="643"/>
      <c r="K120" s="642"/>
      <c r="L120" s="642"/>
      <c r="M120" s="642"/>
      <c r="N120" s="642"/>
      <c r="O120" s="642"/>
      <c r="P120" s="642"/>
    </row>
    <row r="121" spans="2:16" ht="16.5" hidden="1">
      <c r="B121" s="642"/>
      <c r="C121" s="642"/>
      <c r="D121" s="642"/>
      <c r="E121" s="642"/>
      <c r="F121" s="642"/>
      <c r="G121" s="642"/>
      <c r="H121" s="642"/>
      <c r="I121" s="642"/>
      <c r="J121" s="643"/>
      <c r="K121" s="642"/>
      <c r="L121" s="642"/>
      <c r="M121" s="642"/>
      <c r="N121" s="642"/>
      <c r="O121" s="642"/>
      <c r="P121" s="642"/>
    </row>
    <row r="122" spans="2:16" ht="16.5" hidden="1">
      <c r="B122" s="642"/>
      <c r="C122" s="642"/>
      <c r="D122" s="642"/>
      <c r="E122" s="642"/>
      <c r="F122" s="642"/>
      <c r="G122" s="642"/>
      <c r="H122" s="642"/>
      <c r="I122" s="642"/>
      <c r="J122" s="643"/>
      <c r="K122" s="642"/>
      <c r="L122" s="642"/>
      <c r="M122" s="642"/>
      <c r="N122" s="642"/>
      <c r="O122" s="642"/>
      <c r="P122" s="642"/>
    </row>
    <row r="123" spans="2:16" ht="16.5" hidden="1">
      <c r="B123" s="642"/>
      <c r="C123" s="642"/>
      <c r="D123" s="642"/>
      <c r="E123" s="642"/>
      <c r="F123" s="642"/>
      <c r="G123" s="642"/>
      <c r="H123" s="642"/>
      <c r="I123" s="642"/>
      <c r="J123" s="643"/>
      <c r="K123" s="642"/>
      <c r="L123" s="642"/>
      <c r="M123" s="642"/>
      <c r="N123" s="642"/>
      <c r="O123" s="642"/>
      <c r="P123" s="642"/>
    </row>
    <row r="124" spans="2:16" ht="16.5" hidden="1">
      <c r="B124" s="642"/>
      <c r="C124" s="642"/>
      <c r="D124" s="642"/>
      <c r="E124" s="642"/>
      <c r="F124" s="642"/>
      <c r="G124" s="642"/>
      <c r="H124" s="642"/>
      <c r="I124" s="642"/>
      <c r="J124" s="643"/>
      <c r="K124" s="642"/>
      <c r="L124" s="642"/>
      <c r="M124" s="642"/>
      <c r="N124" s="642"/>
      <c r="O124" s="642"/>
      <c r="P124" s="642"/>
    </row>
    <row r="125" spans="2:16" ht="16.5" hidden="1">
      <c r="B125" s="642"/>
      <c r="C125" s="642"/>
      <c r="D125" s="642"/>
      <c r="E125" s="642"/>
      <c r="F125" s="642"/>
      <c r="G125" s="642"/>
      <c r="H125" s="642"/>
      <c r="I125" s="642"/>
      <c r="J125" s="643"/>
      <c r="K125" s="642"/>
      <c r="L125" s="642"/>
      <c r="M125" s="642"/>
      <c r="N125" s="642"/>
      <c r="O125" s="642"/>
      <c r="P125" s="642"/>
    </row>
    <row r="126" spans="2:16" ht="16.5" hidden="1">
      <c r="B126" s="642"/>
      <c r="C126" s="642"/>
      <c r="D126" s="642"/>
      <c r="E126" s="642"/>
      <c r="F126" s="642"/>
      <c r="G126" s="642"/>
      <c r="H126" s="642"/>
      <c r="I126" s="642"/>
      <c r="J126" s="643"/>
      <c r="K126" s="642"/>
      <c r="L126" s="642"/>
      <c r="M126" s="642"/>
      <c r="N126" s="642"/>
      <c r="O126" s="642"/>
      <c r="P126" s="642"/>
    </row>
    <row r="127" spans="2:16" ht="16.5" hidden="1">
      <c r="B127" s="642"/>
      <c r="C127" s="642"/>
      <c r="D127" s="642"/>
      <c r="E127" s="642"/>
      <c r="F127" s="642"/>
      <c r="G127" s="642"/>
      <c r="H127" s="642"/>
      <c r="I127" s="642"/>
      <c r="J127" s="643"/>
      <c r="K127" s="642"/>
      <c r="L127" s="642"/>
      <c r="M127" s="642"/>
      <c r="N127" s="642"/>
      <c r="O127" s="642"/>
      <c r="P127" s="642"/>
    </row>
    <row r="128" spans="2:16" ht="16.5" hidden="1">
      <c r="B128" s="642"/>
      <c r="C128" s="642"/>
      <c r="D128" s="642"/>
      <c r="E128" s="642"/>
      <c r="F128" s="642"/>
      <c r="G128" s="642"/>
      <c r="H128" s="642"/>
      <c r="I128" s="642"/>
      <c r="J128" s="643"/>
      <c r="K128" s="642"/>
      <c r="L128" s="642"/>
      <c r="M128" s="642"/>
      <c r="N128" s="642"/>
      <c r="O128" s="642"/>
      <c r="P128" s="642"/>
    </row>
    <row r="129" spans="2:16" ht="16.5" hidden="1">
      <c r="B129" s="642"/>
      <c r="C129" s="642"/>
      <c r="D129" s="642"/>
      <c r="E129" s="642"/>
      <c r="F129" s="642"/>
      <c r="G129" s="642"/>
      <c r="H129" s="642"/>
      <c r="I129" s="642"/>
      <c r="J129" s="643"/>
      <c r="K129" s="642"/>
      <c r="L129" s="642"/>
      <c r="M129" s="642"/>
      <c r="N129" s="642"/>
      <c r="O129" s="642"/>
      <c r="P129" s="642"/>
    </row>
    <row r="130" spans="2:16" ht="16.5" hidden="1">
      <c r="B130" s="642"/>
      <c r="C130" s="642"/>
      <c r="D130" s="642"/>
      <c r="E130" s="642"/>
      <c r="F130" s="642"/>
      <c r="G130" s="642"/>
      <c r="H130" s="642"/>
      <c r="I130" s="642"/>
      <c r="J130" s="643"/>
      <c r="K130" s="642"/>
      <c r="L130" s="642"/>
      <c r="M130" s="642"/>
      <c r="N130" s="642"/>
      <c r="O130" s="642"/>
      <c r="P130" s="642"/>
    </row>
    <row r="131" spans="2:16" ht="16.5" hidden="1">
      <c r="B131" s="642"/>
      <c r="C131" s="642"/>
      <c r="D131" s="642"/>
      <c r="E131" s="642"/>
      <c r="F131" s="642"/>
      <c r="G131" s="642"/>
      <c r="H131" s="642"/>
      <c r="I131" s="642"/>
      <c r="J131" s="643"/>
      <c r="K131" s="642"/>
      <c r="L131" s="642"/>
      <c r="M131" s="642"/>
      <c r="N131" s="642"/>
      <c r="O131" s="642"/>
      <c r="P131" s="642"/>
    </row>
    <row r="132" spans="2:16" ht="16.5" hidden="1">
      <c r="B132" s="642"/>
      <c r="C132" s="642"/>
      <c r="D132" s="642"/>
      <c r="E132" s="642"/>
      <c r="F132" s="642"/>
      <c r="G132" s="642"/>
      <c r="H132" s="642"/>
      <c r="I132" s="642"/>
      <c r="J132" s="643"/>
      <c r="K132" s="642"/>
      <c r="L132" s="642"/>
      <c r="M132" s="642"/>
      <c r="N132" s="642"/>
      <c r="O132" s="642"/>
      <c r="P132" s="642"/>
    </row>
    <row r="133" spans="2:16" ht="16.5" hidden="1">
      <c r="B133" s="642"/>
      <c r="C133" s="642"/>
      <c r="D133" s="642"/>
      <c r="E133" s="642"/>
      <c r="F133" s="642"/>
      <c r="G133" s="642"/>
      <c r="H133" s="642"/>
      <c r="I133" s="642"/>
      <c r="J133" s="643"/>
      <c r="K133" s="642"/>
      <c r="L133" s="642"/>
      <c r="M133" s="642"/>
      <c r="N133" s="642"/>
      <c r="O133" s="642"/>
      <c r="P133" s="642"/>
    </row>
    <row r="134" spans="2:16" ht="16.5" hidden="1">
      <c r="B134" s="642"/>
      <c r="C134" s="642"/>
      <c r="D134" s="642"/>
      <c r="E134" s="642"/>
      <c r="F134" s="642"/>
      <c r="G134" s="642"/>
      <c r="H134" s="642"/>
      <c r="I134" s="642"/>
      <c r="J134" s="643"/>
      <c r="K134" s="642"/>
      <c r="L134" s="642"/>
      <c r="M134" s="642"/>
      <c r="N134" s="642"/>
      <c r="O134" s="642"/>
      <c r="P134" s="642"/>
    </row>
    <row r="135" spans="2:16" ht="16.5" hidden="1">
      <c r="B135" s="642"/>
      <c r="C135" s="642"/>
      <c r="D135" s="642"/>
      <c r="E135" s="642"/>
      <c r="F135" s="642"/>
      <c r="G135" s="642"/>
      <c r="H135" s="642"/>
      <c r="I135" s="642"/>
      <c r="J135" s="643"/>
      <c r="K135" s="642"/>
      <c r="L135" s="642"/>
      <c r="M135" s="642"/>
      <c r="N135" s="642"/>
      <c r="O135" s="642"/>
      <c r="P135" s="642"/>
    </row>
    <row r="136" spans="2:16" ht="16.5" hidden="1">
      <c r="B136" s="642"/>
      <c r="C136" s="642"/>
      <c r="D136" s="642"/>
      <c r="E136" s="642"/>
      <c r="F136" s="642"/>
      <c r="G136" s="642"/>
      <c r="H136" s="642"/>
      <c r="I136" s="642"/>
      <c r="J136" s="643"/>
      <c r="K136" s="642"/>
      <c r="L136" s="642"/>
      <c r="M136" s="642"/>
      <c r="N136" s="642"/>
      <c r="O136" s="642"/>
      <c r="P136" s="642"/>
    </row>
    <row r="137" spans="2:16" ht="16.5">
      <c r="B137" s="642"/>
      <c r="C137" s="642"/>
      <c r="D137" s="642"/>
      <c r="E137" s="642"/>
      <c r="F137" s="642"/>
      <c r="G137" s="642"/>
      <c r="H137" s="642"/>
      <c r="I137" s="642"/>
      <c r="J137" s="643"/>
      <c r="K137" s="642"/>
      <c r="L137" s="642"/>
      <c r="M137" s="642"/>
      <c r="N137" s="642"/>
      <c r="O137" s="642"/>
      <c r="P137" s="642"/>
    </row>
    <row r="138" spans="2:16" ht="16.5">
      <c r="B138" s="642"/>
      <c r="C138" s="642"/>
      <c r="D138" s="642"/>
      <c r="E138" s="642"/>
      <c r="F138" s="642"/>
      <c r="G138" s="642"/>
      <c r="H138" s="642"/>
      <c r="I138" s="642"/>
      <c r="J138" s="643"/>
      <c r="K138" s="642"/>
      <c r="L138" s="642"/>
      <c r="M138" s="642"/>
      <c r="N138" s="642"/>
      <c r="O138" s="642"/>
      <c r="P138" s="642"/>
    </row>
    <row r="139" spans="2:16" ht="5.25" customHeight="1">
      <c r="B139" s="642"/>
      <c r="C139" s="642"/>
      <c r="D139" s="642"/>
      <c r="E139" s="642"/>
      <c r="F139" s="642"/>
      <c r="G139" s="642"/>
      <c r="H139" s="642"/>
      <c r="I139" s="642"/>
      <c r="J139" s="643"/>
      <c r="K139" s="642"/>
      <c r="L139" s="642"/>
      <c r="M139" s="642"/>
      <c r="N139" s="642"/>
      <c r="O139" s="642"/>
      <c r="P139" s="642"/>
    </row>
    <row r="140" spans="2:16" ht="16.5" hidden="1">
      <c r="B140" s="642"/>
      <c r="C140" s="642"/>
      <c r="D140" s="642"/>
      <c r="E140" s="642"/>
      <c r="F140" s="642"/>
      <c r="G140" s="642"/>
      <c r="H140" s="642"/>
      <c r="I140" s="642"/>
      <c r="J140" s="643"/>
      <c r="K140" s="642"/>
      <c r="L140" s="642"/>
      <c r="M140" s="642"/>
      <c r="N140" s="642"/>
      <c r="O140" s="642"/>
      <c r="P140" s="642"/>
    </row>
    <row r="141" spans="2:16" ht="16.5" hidden="1">
      <c r="B141" s="642"/>
      <c r="C141" s="642"/>
      <c r="D141" s="642"/>
      <c r="E141" s="642"/>
      <c r="F141" s="642"/>
      <c r="G141" s="642"/>
      <c r="H141" s="642"/>
      <c r="I141" s="642"/>
      <c r="J141" s="643"/>
      <c r="K141" s="642"/>
      <c r="L141" s="642"/>
      <c r="M141" s="642"/>
      <c r="N141" s="642"/>
      <c r="O141" s="642"/>
      <c r="P141" s="642"/>
    </row>
    <row r="142" spans="2:16" ht="12" customHeight="1" hidden="1">
      <c r="B142" s="642"/>
      <c r="C142" s="642"/>
      <c r="D142" s="642"/>
      <c r="E142" s="642"/>
      <c r="F142" s="642"/>
      <c r="G142" s="642"/>
      <c r="H142" s="642"/>
      <c r="I142" s="642"/>
      <c r="J142" s="643"/>
      <c r="K142" s="642"/>
      <c r="L142" s="642"/>
      <c r="M142" s="642"/>
      <c r="N142" s="642"/>
      <c r="O142" s="642"/>
      <c r="P142" s="642"/>
    </row>
    <row r="143" spans="2:16" ht="16.5" hidden="1">
      <c r="B143" s="642"/>
      <c r="C143" s="642"/>
      <c r="D143" s="642"/>
      <c r="E143" s="642"/>
      <c r="F143" s="642"/>
      <c r="G143" s="642"/>
      <c r="H143" s="642"/>
      <c r="I143" s="642"/>
      <c r="J143" s="643"/>
      <c r="K143" s="642"/>
      <c r="L143" s="642"/>
      <c r="M143" s="642"/>
      <c r="N143" s="642"/>
      <c r="O143" s="642"/>
      <c r="P143" s="642"/>
    </row>
    <row r="144" spans="2:16" ht="16.5" hidden="1">
      <c r="B144" s="642"/>
      <c r="C144" s="642"/>
      <c r="D144" s="642"/>
      <c r="E144" s="642"/>
      <c r="F144" s="642"/>
      <c r="G144" s="642"/>
      <c r="H144" s="642"/>
      <c r="I144" s="642"/>
      <c r="J144" s="643"/>
      <c r="K144" s="642"/>
      <c r="L144" s="642"/>
      <c r="M144" s="642"/>
      <c r="N144" s="642"/>
      <c r="O144" s="642"/>
      <c r="P144" s="642"/>
    </row>
    <row r="145" spans="2:16" ht="16.5" hidden="1">
      <c r="B145" s="642"/>
      <c r="C145" s="642"/>
      <c r="D145" s="642"/>
      <c r="E145" s="642"/>
      <c r="F145" s="642"/>
      <c r="G145" s="642"/>
      <c r="H145" s="642"/>
      <c r="I145" s="642"/>
      <c r="J145" s="643"/>
      <c r="K145" s="642"/>
      <c r="L145" s="642"/>
      <c r="M145" s="642"/>
      <c r="N145" s="642"/>
      <c r="O145" s="642"/>
      <c r="P145" s="642"/>
    </row>
    <row r="146" spans="2:16" ht="16.5" hidden="1">
      <c r="B146" s="642"/>
      <c r="C146" s="642"/>
      <c r="D146" s="642"/>
      <c r="E146" s="642"/>
      <c r="F146" s="642"/>
      <c r="G146" s="642"/>
      <c r="H146" s="642"/>
      <c r="I146" s="642"/>
      <c r="J146" s="643"/>
      <c r="K146" s="642"/>
      <c r="L146" s="642"/>
      <c r="M146" s="642"/>
      <c r="N146" s="642"/>
      <c r="O146" s="642"/>
      <c r="P146" s="642"/>
    </row>
    <row r="147" spans="2:16" ht="16.5" hidden="1">
      <c r="B147" s="642"/>
      <c r="C147" s="642"/>
      <c r="D147" s="642"/>
      <c r="E147" s="642"/>
      <c r="F147" s="642"/>
      <c r="G147" s="642"/>
      <c r="H147" s="642"/>
      <c r="I147" s="642"/>
      <c r="J147" s="643"/>
      <c r="K147" s="642"/>
      <c r="L147" s="642"/>
      <c r="M147" s="642"/>
      <c r="N147" s="642"/>
      <c r="O147" s="642"/>
      <c r="P147" s="642"/>
    </row>
    <row r="148" spans="2:16" ht="16.5" hidden="1">
      <c r="B148" s="642"/>
      <c r="C148" s="642"/>
      <c r="D148" s="642"/>
      <c r="E148" s="642"/>
      <c r="F148" s="642"/>
      <c r="G148" s="642"/>
      <c r="H148" s="642"/>
      <c r="I148" s="642"/>
      <c r="J148" s="643"/>
      <c r="K148" s="642"/>
      <c r="L148" s="642"/>
      <c r="M148" s="642"/>
      <c r="N148" s="642"/>
      <c r="O148" s="642"/>
      <c r="P148" s="642"/>
    </row>
    <row r="149" spans="2:16" ht="16.5" hidden="1">
      <c r="B149" s="642"/>
      <c r="C149" s="642"/>
      <c r="D149" s="642"/>
      <c r="E149" s="642"/>
      <c r="F149" s="642"/>
      <c r="G149" s="642"/>
      <c r="H149" s="642"/>
      <c r="I149" s="642"/>
      <c r="J149" s="643"/>
      <c r="K149" s="642"/>
      <c r="L149" s="642"/>
      <c r="M149" s="642"/>
      <c r="N149" s="642"/>
      <c r="O149" s="642"/>
      <c r="P149" s="642"/>
    </row>
    <row r="150" spans="2:16" ht="16.5" hidden="1">
      <c r="B150" s="642"/>
      <c r="C150" s="642"/>
      <c r="D150" s="642"/>
      <c r="E150" s="642"/>
      <c r="F150" s="642"/>
      <c r="G150" s="642"/>
      <c r="H150" s="642"/>
      <c r="I150" s="642"/>
      <c r="J150" s="643"/>
      <c r="K150" s="642"/>
      <c r="L150" s="642"/>
      <c r="M150" s="642"/>
      <c r="N150" s="642"/>
      <c r="O150" s="642"/>
      <c r="P150" s="642"/>
    </row>
    <row r="151" spans="2:16" ht="16.5" hidden="1">
      <c r="B151" s="642"/>
      <c r="C151" s="642"/>
      <c r="D151" s="642"/>
      <c r="E151" s="642"/>
      <c r="F151" s="642"/>
      <c r="G151" s="642"/>
      <c r="H151" s="642"/>
      <c r="I151" s="642"/>
      <c r="J151" s="643"/>
      <c r="K151" s="642"/>
      <c r="L151" s="642"/>
      <c r="M151" s="642"/>
      <c r="N151" s="642"/>
      <c r="O151" s="642"/>
      <c r="P151" s="642"/>
    </row>
    <row r="152" spans="2:16" ht="16.5" hidden="1">
      <c r="B152" s="642"/>
      <c r="C152" s="642"/>
      <c r="D152" s="642"/>
      <c r="E152" s="642"/>
      <c r="F152" s="642"/>
      <c r="G152" s="642"/>
      <c r="H152" s="642"/>
      <c r="I152" s="642"/>
      <c r="J152" s="643"/>
      <c r="K152" s="642"/>
      <c r="L152" s="642"/>
      <c r="M152" s="642"/>
      <c r="N152" s="642"/>
      <c r="O152" s="642"/>
      <c r="P152" s="642"/>
    </row>
    <row r="153" spans="2:16" ht="16.5" hidden="1">
      <c r="B153" s="642"/>
      <c r="C153" s="642"/>
      <c r="D153" s="642"/>
      <c r="E153" s="642"/>
      <c r="F153" s="642"/>
      <c r="G153" s="642"/>
      <c r="H153" s="642"/>
      <c r="I153" s="642"/>
      <c r="J153" s="643"/>
      <c r="K153" s="642"/>
      <c r="L153" s="642"/>
      <c r="M153" s="642"/>
      <c r="N153" s="642"/>
      <c r="O153" s="642"/>
      <c r="P153" s="642"/>
    </row>
    <row r="154" spans="2:16" ht="16.5" hidden="1">
      <c r="B154" s="642"/>
      <c r="C154" s="642"/>
      <c r="D154" s="642"/>
      <c r="E154" s="642"/>
      <c r="F154" s="642"/>
      <c r="G154" s="642"/>
      <c r="H154" s="642"/>
      <c r="I154" s="642"/>
      <c r="J154" s="643"/>
      <c r="K154" s="642"/>
      <c r="L154" s="642"/>
      <c r="M154" s="642"/>
      <c r="N154" s="642"/>
      <c r="O154" s="642"/>
      <c r="P154" s="642"/>
    </row>
    <row r="155" spans="2:16" ht="16.5" hidden="1">
      <c r="B155" s="642"/>
      <c r="C155" s="642"/>
      <c r="D155" s="642"/>
      <c r="E155" s="642"/>
      <c r="F155" s="642"/>
      <c r="G155" s="642"/>
      <c r="H155" s="642"/>
      <c r="I155" s="642"/>
      <c r="J155" s="643"/>
      <c r="K155" s="642"/>
      <c r="L155" s="642"/>
      <c r="M155" s="642"/>
      <c r="N155" s="642"/>
      <c r="O155" s="642"/>
      <c r="P155" s="642"/>
    </row>
    <row r="156" spans="2:16" ht="16.5" hidden="1">
      <c r="B156" s="642"/>
      <c r="C156" s="642"/>
      <c r="D156" s="642"/>
      <c r="E156" s="642"/>
      <c r="F156" s="642"/>
      <c r="G156" s="642"/>
      <c r="H156" s="642"/>
      <c r="I156" s="642"/>
      <c r="J156" s="643"/>
      <c r="K156" s="642"/>
      <c r="L156" s="642"/>
      <c r="M156" s="642"/>
      <c r="N156" s="642"/>
      <c r="O156" s="642"/>
      <c r="P156" s="642"/>
    </row>
    <row r="157" spans="2:16" ht="16.5" hidden="1">
      <c r="B157" s="642"/>
      <c r="C157" s="642"/>
      <c r="D157" s="642"/>
      <c r="E157" s="642"/>
      <c r="F157" s="642"/>
      <c r="G157" s="642"/>
      <c r="H157" s="642"/>
      <c r="I157" s="642"/>
      <c r="J157" s="643"/>
      <c r="K157" s="642"/>
      <c r="L157" s="642"/>
      <c r="M157" s="642"/>
      <c r="N157" s="642"/>
      <c r="O157" s="642"/>
      <c r="P157" s="642"/>
    </row>
    <row r="158" spans="2:16" ht="16.5" hidden="1">
      <c r="B158" s="642"/>
      <c r="C158" s="642"/>
      <c r="D158" s="642"/>
      <c r="E158" s="642"/>
      <c r="F158" s="642"/>
      <c r="G158" s="642"/>
      <c r="H158" s="642"/>
      <c r="I158" s="642"/>
      <c r="J158" s="643"/>
      <c r="K158" s="642"/>
      <c r="L158" s="642"/>
      <c r="M158" s="642"/>
      <c r="N158" s="642"/>
      <c r="O158" s="642"/>
      <c r="P158" s="642"/>
    </row>
    <row r="159" spans="2:16" ht="16.5" hidden="1">
      <c r="B159" s="642"/>
      <c r="C159" s="642"/>
      <c r="D159" s="642"/>
      <c r="E159" s="642"/>
      <c r="F159" s="642"/>
      <c r="G159" s="642"/>
      <c r="H159" s="642"/>
      <c r="I159" s="642"/>
      <c r="J159" s="643"/>
      <c r="K159" s="642"/>
      <c r="L159" s="642"/>
      <c r="M159" s="642"/>
      <c r="N159" s="642"/>
      <c r="O159" s="642"/>
      <c r="P159" s="642"/>
    </row>
    <row r="160" spans="2:16" ht="16.5" hidden="1">
      <c r="B160" s="642"/>
      <c r="C160" s="642"/>
      <c r="D160" s="642"/>
      <c r="E160" s="642"/>
      <c r="F160" s="642"/>
      <c r="G160" s="642"/>
      <c r="H160" s="642"/>
      <c r="I160" s="642"/>
      <c r="J160" s="643"/>
      <c r="K160" s="642"/>
      <c r="L160" s="642"/>
      <c r="M160" s="642"/>
      <c r="N160" s="642"/>
      <c r="O160" s="642"/>
      <c r="P160" s="642"/>
    </row>
    <row r="161" spans="2:16" ht="16.5" hidden="1">
      <c r="B161" s="642"/>
      <c r="C161" s="642"/>
      <c r="D161" s="642"/>
      <c r="E161" s="642"/>
      <c r="F161" s="642"/>
      <c r="G161" s="642"/>
      <c r="H161" s="642"/>
      <c r="I161" s="642"/>
      <c r="J161" s="643"/>
      <c r="K161" s="642"/>
      <c r="L161" s="642"/>
      <c r="M161" s="642"/>
      <c r="N161" s="642"/>
      <c r="O161" s="642"/>
      <c r="P161" s="642"/>
    </row>
    <row r="162" spans="2:16" ht="16.5" hidden="1">
      <c r="B162" s="642"/>
      <c r="C162" s="642"/>
      <c r="D162" s="642"/>
      <c r="E162" s="642"/>
      <c r="F162" s="642"/>
      <c r="G162" s="642"/>
      <c r="H162" s="642"/>
      <c r="I162" s="642"/>
      <c r="J162" s="643"/>
      <c r="K162" s="642"/>
      <c r="L162" s="642"/>
      <c r="M162" s="642"/>
      <c r="N162" s="642"/>
      <c r="O162" s="642"/>
      <c r="P162" s="642"/>
    </row>
    <row r="163" spans="2:16" ht="16.5" hidden="1">
      <c r="B163" s="642"/>
      <c r="C163" s="642"/>
      <c r="D163" s="642"/>
      <c r="E163" s="642"/>
      <c r="F163" s="642"/>
      <c r="G163" s="642"/>
      <c r="H163" s="642"/>
      <c r="I163" s="642"/>
      <c r="J163" s="643"/>
      <c r="K163" s="642"/>
      <c r="L163" s="642"/>
      <c r="M163" s="642"/>
      <c r="N163" s="642"/>
      <c r="O163" s="642"/>
      <c r="P163" s="642"/>
    </row>
    <row r="164" spans="2:16" ht="16.5" hidden="1">
      <c r="B164" s="642"/>
      <c r="C164" s="642"/>
      <c r="D164" s="642"/>
      <c r="E164" s="642"/>
      <c r="F164" s="642"/>
      <c r="G164" s="642"/>
      <c r="H164" s="642"/>
      <c r="I164" s="642"/>
      <c r="J164" s="643"/>
      <c r="K164" s="642"/>
      <c r="L164" s="642"/>
      <c r="M164" s="642"/>
      <c r="N164" s="642"/>
      <c r="O164" s="642"/>
      <c r="P164" s="642"/>
    </row>
    <row r="165" spans="2:16" ht="16.5">
      <c r="B165" s="642"/>
      <c r="C165" s="642"/>
      <c r="D165" s="642"/>
      <c r="E165" s="642"/>
      <c r="F165" s="642"/>
      <c r="G165" s="642"/>
      <c r="H165" s="642"/>
      <c r="I165" s="642"/>
      <c r="J165" s="643"/>
      <c r="K165" s="642"/>
      <c r="L165" s="642"/>
      <c r="M165" s="642"/>
      <c r="N165" s="642"/>
      <c r="O165" s="642"/>
      <c r="P165" s="642"/>
    </row>
    <row r="166" spans="2:16" ht="16.5">
      <c r="B166" s="642"/>
      <c r="C166" s="642"/>
      <c r="D166" s="642"/>
      <c r="E166" s="642"/>
      <c r="F166" s="642"/>
      <c r="G166" s="642"/>
      <c r="H166" s="642"/>
      <c r="I166" s="642"/>
      <c r="J166" s="643"/>
      <c r="K166" s="642"/>
      <c r="L166" s="642"/>
      <c r="M166" s="642"/>
      <c r="N166" s="642"/>
      <c r="O166" s="642"/>
      <c r="P166" s="642"/>
    </row>
    <row r="167" spans="2:16" ht="16.5">
      <c r="B167" s="642"/>
      <c r="C167" s="642"/>
      <c r="D167" s="642"/>
      <c r="E167" s="642"/>
      <c r="F167" s="642"/>
      <c r="G167" s="642"/>
      <c r="H167" s="642"/>
      <c r="I167" s="642"/>
      <c r="J167" s="643"/>
      <c r="K167" s="642"/>
      <c r="L167" s="642"/>
      <c r="M167" s="642"/>
      <c r="N167" s="642"/>
      <c r="O167" s="642"/>
      <c r="P167" s="642"/>
    </row>
    <row r="168" spans="2:16" ht="16.5">
      <c r="B168" s="642"/>
      <c r="C168" s="642"/>
      <c r="D168" s="642"/>
      <c r="E168" s="642"/>
      <c r="F168" s="642"/>
      <c r="G168" s="642"/>
      <c r="H168" s="642"/>
      <c r="I168" s="642"/>
      <c r="J168" s="643"/>
      <c r="K168" s="642"/>
      <c r="L168" s="642"/>
      <c r="M168" s="642"/>
      <c r="N168" s="642"/>
      <c r="O168" s="642"/>
      <c r="P168" s="642"/>
    </row>
    <row r="169" spans="2:16" ht="16.5">
      <c r="B169" s="642"/>
      <c r="C169" s="642"/>
      <c r="D169" s="642"/>
      <c r="E169" s="642"/>
      <c r="F169" s="642"/>
      <c r="G169" s="642"/>
      <c r="H169" s="642"/>
      <c r="I169" s="642"/>
      <c r="J169" s="643"/>
      <c r="K169" s="642"/>
      <c r="L169" s="642"/>
      <c r="M169" s="642"/>
      <c r="N169" s="642"/>
      <c r="O169" s="642"/>
      <c r="P169" s="642"/>
    </row>
    <row r="170" spans="2:16" ht="16.5">
      <c r="B170" s="642"/>
      <c r="C170" s="642"/>
      <c r="D170" s="642"/>
      <c r="E170" s="642"/>
      <c r="F170" s="642"/>
      <c r="G170" s="642"/>
      <c r="H170" s="642"/>
      <c r="I170" s="642"/>
      <c r="J170" s="643"/>
      <c r="K170" s="642"/>
      <c r="L170" s="642"/>
      <c r="M170" s="642"/>
      <c r="N170" s="642"/>
      <c r="O170" s="642"/>
      <c r="P170" s="642"/>
    </row>
    <row r="171" spans="2:16" ht="16.5">
      <c r="B171" s="642"/>
      <c r="C171" s="642"/>
      <c r="D171" s="642"/>
      <c r="E171" s="642"/>
      <c r="F171" s="642"/>
      <c r="G171" s="642"/>
      <c r="H171" s="642"/>
      <c r="I171" s="642"/>
      <c r="J171" s="643"/>
      <c r="K171" s="642"/>
      <c r="L171" s="642"/>
      <c r="M171" s="642"/>
      <c r="N171" s="642"/>
      <c r="O171" s="642"/>
      <c r="P171" s="642"/>
    </row>
    <row r="172" spans="2:16" ht="16.5">
      <c r="B172" s="642"/>
      <c r="C172" s="642"/>
      <c r="D172" s="642"/>
      <c r="E172" s="642"/>
      <c r="F172" s="642"/>
      <c r="G172" s="642"/>
      <c r="H172" s="642"/>
      <c r="I172" s="642"/>
      <c r="J172" s="643"/>
      <c r="K172" s="642"/>
      <c r="L172" s="642"/>
      <c r="M172" s="642"/>
      <c r="N172" s="642"/>
      <c r="O172" s="642"/>
      <c r="P172" s="642"/>
    </row>
    <row r="173" spans="2:16" ht="16.5">
      <c r="B173" s="642"/>
      <c r="C173" s="642"/>
      <c r="D173" s="642"/>
      <c r="E173" s="642"/>
      <c r="F173" s="642"/>
      <c r="G173" s="642"/>
      <c r="H173" s="642"/>
      <c r="I173" s="642"/>
      <c r="J173" s="643"/>
      <c r="K173" s="642"/>
      <c r="L173" s="642"/>
      <c r="M173" s="642"/>
      <c r="N173" s="642"/>
      <c r="O173" s="642"/>
      <c r="P173" s="642"/>
    </row>
    <row r="174" spans="2:16" ht="16.5">
      <c r="B174" s="642"/>
      <c r="C174" s="642"/>
      <c r="D174" s="642"/>
      <c r="E174" s="642"/>
      <c r="F174" s="642"/>
      <c r="G174" s="642"/>
      <c r="H174" s="642"/>
      <c r="I174" s="642"/>
      <c r="J174" s="643"/>
      <c r="K174" s="642"/>
      <c r="L174" s="642"/>
      <c r="M174" s="642"/>
      <c r="N174" s="642"/>
      <c r="O174" s="642"/>
      <c r="P174" s="642"/>
    </row>
    <row r="175" spans="2:16" ht="16.5">
      <c r="B175" s="642"/>
      <c r="C175" s="642"/>
      <c r="D175" s="642"/>
      <c r="E175" s="642"/>
      <c r="F175" s="642"/>
      <c r="G175" s="642"/>
      <c r="H175" s="642"/>
      <c r="I175" s="642"/>
      <c r="J175" s="643"/>
      <c r="K175" s="642"/>
      <c r="L175" s="642"/>
      <c r="M175" s="642"/>
      <c r="N175" s="642"/>
      <c r="O175" s="642"/>
      <c r="P175" s="642"/>
    </row>
    <row r="176" spans="2:16" ht="16.5">
      <c r="B176" s="642"/>
      <c r="C176" s="642"/>
      <c r="D176" s="642"/>
      <c r="E176" s="642"/>
      <c r="F176" s="642"/>
      <c r="G176" s="642"/>
      <c r="H176" s="642"/>
      <c r="I176" s="642"/>
      <c r="J176" s="643"/>
      <c r="K176" s="642"/>
      <c r="L176" s="642"/>
      <c r="M176" s="642"/>
      <c r="N176" s="642"/>
      <c r="O176" s="642"/>
      <c r="P176" s="642"/>
    </row>
    <row r="177" spans="2:16" ht="16.5">
      <c r="B177" s="642"/>
      <c r="C177" s="642"/>
      <c r="D177" s="642"/>
      <c r="E177" s="642"/>
      <c r="F177" s="642"/>
      <c r="G177" s="642"/>
      <c r="H177" s="642"/>
      <c r="I177" s="642"/>
      <c r="J177" s="643"/>
      <c r="K177" s="642"/>
      <c r="L177" s="642"/>
      <c r="M177" s="642"/>
      <c r="N177" s="642"/>
      <c r="O177" s="642"/>
      <c r="P177" s="642"/>
    </row>
    <row r="178" spans="2:16" ht="16.5">
      <c r="B178" s="642"/>
      <c r="C178" s="642"/>
      <c r="D178" s="642"/>
      <c r="E178" s="642"/>
      <c r="F178" s="642"/>
      <c r="G178" s="642"/>
      <c r="H178" s="642"/>
      <c r="I178" s="642"/>
      <c r="J178" s="643"/>
      <c r="K178" s="642"/>
      <c r="L178" s="642"/>
      <c r="M178" s="642"/>
      <c r="N178" s="642"/>
      <c r="O178" s="642"/>
      <c r="P178" s="642"/>
    </row>
    <row r="179" spans="2:16" ht="16.5">
      <c r="B179" s="642"/>
      <c r="C179" s="642"/>
      <c r="D179" s="642"/>
      <c r="E179" s="642"/>
      <c r="F179" s="642"/>
      <c r="G179" s="642"/>
      <c r="H179" s="642"/>
      <c r="I179" s="642"/>
      <c r="J179" s="643"/>
      <c r="K179" s="642"/>
      <c r="L179" s="642"/>
      <c r="M179" s="642"/>
      <c r="N179" s="642"/>
      <c r="O179" s="642"/>
      <c r="P179" s="642"/>
    </row>
    <row r="180" spans="2:16" ht="16.5">
      <c r="B180" s="642"/>
      <c r="C180" s="642"/>
      <c r="D180" s="642"/>
      <c r="E180" s="642"/>
      <c r="F180" s="642"/>
      <c r="G180" s="642"/>
      <c r="H180" s="642"/>
      <c r="I180" s="642"/>
      <c r="J180" s="643"/>
      <c r="K180" s="642"/>
      <c r="L180" s="642"/>
      <c r="M180" s="642"/>
      <c r="N180" s="642"/>
      <c r="O180" s="642"/>
      <c r="P180" s="642"/>
    </row>
    <row r="181" spans="2:16" ht="16.5">
      <c r="B181" s="642"/>
      <c r="C181" s="642"/>
      <c r="D181" s="642"/>
      <c r="E181" s="642"/>
      <c r="F181" s="642"/>
      <c r="G181" s="642"/>
      <c r="H181" s="642"/>
      <c r="I181" s="642"/>
      <c r="J181" s="643"/>
      <c r="K181" s="642"/>
      <c r="L181" s="642"/>
      <c r="M181" s="642"/>
      <c r="N181" s="642"/>
      <c r="O181" s="642"/>
      <c r="P181" s="642"/>
    </row>
    <row r="182" spans="2:16" ht="16.5">
      <c r="B182" s="642"/>
      <c r="C182" s="642"/>
      <c r="D182" s="642"/>
      <c r="E182" s="642"/>
      <c r="F182" s="642"/>
      <c r="G182" s="642"/>
      <c r="H182" s="642"/>
      <c r="I182" s="642"/>
      <c r="J182" s="643"/>
      <c r="K182" s="642"/>
      <c r="L182" s="642"/>
      <c r="M182" s="642"/>
      <c r="N182" s="642"/>
      <c r="O182" s="642"/>
      <c r="P182" s="642"/>
    </row>
    <row r="183" spans="2:16" ht="16.5">
      <c r="B183" s="642"/>
      <c r="C183" s="642"/>
      <c r="D183" s="642"/>
      <c r="E183" s="642"/>
      <c r="F183" s="642"/>
      <c r="G183" s="642"/>
      <c r="H183" s="642"/>
      <c r="I183" s="642"/>
      <c r="J183" s="643"/>
      <c r="K183" s="642"/>
      <c r="L183" s="642"/>
      <c r="M183" s="642"/>
      <c r="N183" s="642"/>
      <c r="O183" s="642"/>
      <c r="P183" s="642"/>
    </row>
    <row r="184" spans="2:16" ht="16.5">
      <c r="B184" s="642"/>
      <c r="C184" s="642"/>
      <c r="D184" s="642"/>
      <c r="E184" s="642"/>
      <c r="F184" s="642"/>
      <c r="G184" s="642"/>
      <c r="H184" s="642"/>
      <c r="I184" s="642"/>
      <c r="J184" s="643"/>
      <c r="K184" s="642"/>
      <c r="L184" s="642"/>
      <c r="M184" s="642"/>
      <c r="N184" s="642"/>
      <c r="O184" s="642"/>
      <c r="P184" s="642"/>
    </row>
    <row r="185" spans="2:16" ht="16.5">
      <c r="B185" s="642"/>
      <c r="C185" s="642"/>
      <c r="D185" s="642"/>
      <c r="E185" s="642"/>
      <c r="F185" s="642"/>
      <c r="G185" s="642"/>
      <c r="H185" s="642"/>
      <c r="I185" s="642"/>
      <c r="J185" s="643"/>
      <c r="K185" s="642"/>
      <c r="L185" s="642"/>
      <c r="M185" s="642"/>
      <c r="N185" s="642"/>
      <c r="O185" s="642"/>
      <c r="P185" s="642"/>
    </row>
    <row r="186" spans="2:16" ht="16.5">
      <c r="B186" s="642"/>
      <c r="C186" s="642"/>
      <c r="D186" s="642"/>
      <c r="E186" s="642"/>
      <c r="F186" s="642"/>
      <c r="G186" s="642"/>
      <c r="H186" s="642"/>
      <c r="I186" s="642"/>
      <c r="J186" s="643"/>
      <c r="K186" s="642"/>
      <c r="L186" s="642"/>
      <c r="M186" s="642"/>
      <c r="N186" s="642"/>
      <c r="O186" s="642"/>
      <c r="P186" s="642"/>
    </row>
    <row r="187" spans="2:16" ht="16.5">
      <c r="B187" s="642"/>
      <c r="C187" s="642"/>
      <c r="D187" s="642"/>
      <c r="E187" s="642"/>
      <c r="F187" s="642"/>
      <c r="G187" s="642"/>
      <c r="H187" s="642"/>
      <c r="I187" s="642"/>
      <c r="J187" s="643"/>
      <c r="K187" s="642"/>
      <c r="L187" s="642"/>
      <c r="M187" s="642"/>
      <c r="N187" s="642"/>
      <c r="O187" s="642"/>
      <c r="P187" s="642"/>
    </row>
    <row r="188" spans="2:16" ht="16.5">
      <c r="B188" s="642"/>
      <c r="C188" s="642"/>
      <c r="D188" s="642"/>
      <c r="E188" s="642"/>
      <c r="F188" s="642"/>
      <c r="G188" s="642"/>
      <c r="H188" s="642"/>
      <c r="I188" s="642"/>
      <c r="J188" s="643"/>
      <c r="K188" s="642"/>
      <c r="L188" s="642"/>
      <c r="M188" s="642"/>
      <c r="N188" s="642"/>
      <c r="O188" s="642"/>
      <c r="P188" s="642"/>
    </row>
    <row r="189" spans="2:16" ht="16.5">
      <c r="B189" s="642"/>
      <c r="C189" s="642"/>
      <c r="D189" s="642"/>
      <c r="E189" s="642"/>
      <c r="F189" s="642"/>
      <c r="G189" s="642"/>
      <c r="H189" s="642"/>
      <c r="I189" s="642"/>
      <c r="J189" s="643"/>
      <c r="K189" s="642"/>
      <c r="L189" s="642"/>
      <c r="M189" s="642"/>
      <c r="N189" s="642"/>
      <c r="O189" s="642"/>
      <c r="P189" s="642"/>
    </row>
    <row r="190" spans="2:16" ht="16.5">
      <c r="B190" s="642"/>
      <c r="C190" s="642"/>
      <c r="D190" s="642"/>
      <c r="E190" s="642"/>
      <c r="F190" s="642"/>
      <c r="G190" s="642"/>
      <c r="H190" s="642"/>
      <c r="I190" s="642"/>
      <c r="J190" s="643"/>
      <c r="K190" s="642"/>
      <c r="L190" s="642"/>
      <c r="M190" s="642"/>
      <c r="N190" s="642"/>
      <c r="O190" s="642"/>
      <c r="P190" s="642"/>
    </row>
    <row r="191" spans="2:16" ht="16.5">
      <c r="B191" s="642"/>
      <c r="C191" s="642"/>
      <c r="D191" s="642"/>
      <c r="E191" s="642"/>
      <c r="F191" s="642"/>
      <c r="G191" s="642"/>
      <c r="H191" s="642"/>
      <c r="I191" s="642"/>
      <c r="J191" s="643"/>
      <c r="K191" s="642"/>
      <c r="L191" s="642"/>
      <c r="M191" s="642"/>
      <c r="N191" s="642"/>
      <c r="O191" s="642"/>
      <c r="P191" s="642"/>
    </row>
    <row r="192" spans="2:16" ht="16.5">
      <c r="B192" s="642"/>
      <c r="C192" s="642"/>
      <c r="D192" s="642"/>
      <c r="E192" s="642"/>
      <c r="F192" s="642"/>
      <c r="G192" s="642"/>
      <c r="H192" s="642"/>
      <c r="I192" s="642"/>
      <c r="J192" s="643"/>
      <c r="K192" s="642"/>
      <c r="L192" s="642"/>
      <c r="M192" s="642"/>
      <c r="N192" s="642"/>
      <c r="O192" s="642"/>
      <c r="P192" s="642"/>
    </row>
    <row r="193" spans="2:16" ht="16.5">
      <c r="B193" s="642"/>
      <c r="C193" s="642"/>
      <c r="D193" s="642"/>
      <c r="E193" s="642"/>
      <c r="F193" s="642"/>
      <c r="G193" s="642"/>
      <c r="H193" s="642"/>
      <c r="I193" s="642"/>
      <c r="J193" s="643"/>
      <c r="K193" s="642"/>
      <c r="L193" s="642"/>
      <c r="M193" s="642"/>
      <c r="N193" s="642"/>
      <c r="O193" s="642"/>
      <c r="P193" s="642"/>
    </row>
    <row r="194" spans="2:16" ht="16.5">
      <c r="B194" s="642"/>
      <c r="C194" s="642"/>
      <c r="D194" s="642"/>
      <c r="E194" s="642"/>
      <c r="F194" s="642"/>
      <c r="G194" s="642"/>
      <c r="H194" s="642"/>
      <c r="I194" s="642"/>
      <c r="J194" s="643"/>
      <c r="K194" s="642"/>
      <c r="L194" s="642"/>
      <c r="M194" s="642"/>
      <c r="N194" s="642"/>
      <c r="O194" s="642"/>
      <c r="P194" s="642"/>
    </row>
    <row r="195" spans="2:16" ht="16.5">
      <c r="B195" s="642"/>
      <c r="C195" s="642"/>
      <c r="D195" s="642"/>
      <c r="E195" s="642"/>
      <c r="F195" s="642"/>
      <c r="G195" s="642"/>
      <c r="H195" s="642"/>
      <c r="I195" s="642"/>
      <c r="J195" s="643"/>
      <c r="K195" s="642"/>
      <c r="L195" s="642"/>
      <c r="M195" s="642"/>
      <c r="N195" s="642"/>
      <c r="O195" s="642"/>
      <c r="P195" s="642"/>
    </row>
    <row r="196" spans="2:16" ht="16.5">
      <c r="B196" s="642"/>
      <c r="C196" s="642"/>
      <c r="D196" s="642"/>
      <c r="E196" s="642"/>
      <c r="F196" s="642"/>
      <c r="G196" s="642"/>
      <c r="H196" s="642"/>
      <c r="I196" s="642"/>
      <c r="J196" s="643"/>
      <c r="K196" s="642"/>
      <c r="L196" s="642"/>
      <c r="M196" s="642"/>
      <c r="N196" s="642"/>
      <c r="O196" s="642"/>
      <c r="P196" s="642"/>
    </row>
    <row r="197" spans="2:16" ht="16.5">
      <c r="B197" s="642"/>
      <c r="C197" s="642"/>
      <c r="D197" s="642"/>
      <c r="E197" s="642"/>
      <c r="F197" s="642"/>
      <c r="G197" s="642"/>
      <c r="H197" s="642"/>
      <c r="I197" s="642"/>
      <c r="J197" s="643"/>
      <c r="K197" s="642"/>
      <c r="L197" s="642"/>
      <c r="M197" s="642"/>
      <c r="N197" s="642"/>
      <c r="O197" s="642"/>
      <c r="P197" s="642"/>
    </row>
    <row r="198" spans="2:16" ht="16.5">
      <c r="B198" s="642"/>
      <c r="C198" s="642"/>
      <c r="D198" s="642"/>
      <c r="E198" s="642"/>
      <c r="F198" s="642"/>
      <c r="G198" s="642"/>
      <c r="H198" s="642"/>
      <c r="I198" s="642"/>
      <c r="J198" s="643"/>
      <c r="K198" s="642"/>
      <c r="L198" s="642"/>
      <c r="M198" s="642"/>
      <c r="N198" s="642"/>
      <c r="O198" s="642"/>
      <c r="P198" s="642"/>
    </row>
    <row r="199" spans="2:16" ht="16.5">
      <c r="B199" s="642"/>
      <c r="C199" s="642"/>
      <c r="D199" s="642"/>
      <c r="E199" s="642"/>
      <c r="F199" s="642"/>
      <c r="G199" s="642"/>
      <c r="H199" s="642"/>
      <c r="I199" s="642"/>
      <c r="J199" s="643"/>
      <c r="K199" s="642"/>
      <c r="L199" s="642"/>
      <c r="M199" s="642"/>
      <c r="N199" s="642"/>
      <c r="O199" s="642"/>
      <c r="P199" s="642"/>
    </row>
    <row r="200" spans="2:16" ht="16.5">
      <c r="B200" s="642"/>
      <c r="C200" s="642"/>
      <c r="D200" s="642"/>
      <c r="E200" s="642"/>
      <c r="F200" s="642"/>
      <c r="G200" s="642"/>
      <c r="H200" s="642"/>
      <c r="I200" s="642"/>
      <c r="J200" s="643"/>
      <c r="K200" s="642"/>
      <c r="L200" s="642"/>
      <c r="M200" s="642"/>
      <c r="N200" s="642"/>
      <c r="O200" s="642"/>
      <c r="P200" s="642"/>
    </row>
    <row r="201" spans="2:16" ht="16.5">
      <c r="B201" s="642"/>
      <c r="C201" s="642"/>
      <c r="D201" s="642"/>
      <c r="E201" s="642"/>
      <c r="F201" s="642"/>
      <c r="G201" s="642"/>
      <c r="H201" s="642"/>
      <c r="I201" s="642"/>
      <c r="J201" s="643"/>
      <c r="K201" s="642"/>
      <c r="L201" s="642"/>
      <c r="M201" s="642"/>
      <c r="N201" s="642"/>
      <c r="O201" s="642"/>
      <c r="P201" s="642"/>
    </row>
    <row r="202" spans="2:16" ht="16.5">
      <c r="B202" s="642"/>
      <c r="C202" s="642"/>
      <c r="D202" s="642"/>
      <c r="E202" s="642"/>
      <c r="F202" s="642"/>
      <c r="G202" s="642"/>
      <c r="H202" s="642"/>
      <c r="I202" s="642"/>
      <c r="J202" s="643"/>
      <c r="K202" s="642"/>
      <c r="L202" s="642"/>
      <c r="M202" s="642"/>
      <c r="N202" s="642"/>
      <c r="O202" s="642"/>
      <c r="P202" s="642"/>
    </row>
    <row r="203" spans="2:16" ht="16.5">
      <c r="B203" s="642"/>
      <c r="C203" s="642"/>
      <c r="D203" s="642"/>
      <c r="E203" s="642"/>
      <c r="F203" s="642"/>
      <c r="G203" s="642"/>
      <c r="H203" s="642"/>
      <c r="I203" s="642"/>
      <c r="J203" s="643"/>
      <c r="K203" s="642"/>
      <c r="L203" s="642"/>
      <c r="M203" s="642"/>
      <c r="N203" s="642"/>
      <c r="O203" s="642"/>
      <c r="P203" s="642"/>
    </row>
    <row r="204" spans="2:16" ht="16.5">
      <c r="B204" s="642"/>
      <c r="C204" s="642"/>
      <c r="D204" s="642"/>
      <c r="E204" s="642"/>
      <c r="F204" s="642"/>
      <c r="G204" s="642"/>
      <c r="H204" s="642"/>
      <c r="I204" s="642"/>
      <c r="J204" s="643"/>
      <c r="K204" s="642"/>
      <c r="L204" s="642"/>
      <c r="M204" s="642"/>
      <c r="N204" s="642"/>
      <c r="O204" s="642"/>
      <c r="P204" s="642"/>
    </row>
    <row r="205" spans="2:16" ht="16.5">
      <c r="B205" s="642"/>
      <c r="C205" s="642"/>
      <c r="D205" s="642"/>
      <c r="E205" s="642"/>
      <c r="F205" s="642"/>
      <c r="G205" s="642"/>
      <c r="H205" s="642"/>
      <c r="I205" s="642"/>
      <c r="J205" s="643"/>
      <c r="K205" s="642"/>
      <c r="L205" s="642"/>
      <c r="M205" s="642"/>
      <c r="N205" s="642"/>
      <c r="O205" s="642"/>
      <c r="P205" s="642"/>
    </row>
    <row r="206" spans="2:16" ht="16.5">
      <c r="B206" s="642"/>
      <c r="C206" s="642"/>
      <c r="D206" s="642"/>
      <c r="E206" s="642"/>
      <c r="F206" s="642"/>
      <c r="G206" s="642"/>
      <c r="H206" s="642"/>
      <c r="I206" s="642"/>
      <c r="J206" s="643"/>
      <c r="K206" s="642"/>
      <c r="L206" s="642"/>
      <c r="M206" s="642"/>
      <c r="N206" s="642"/>
      <c r="O206" s="642"/>
      <c r="P206" s="642"/>
    </row>
    <row r="207" spans="2:16" ht="16.5">
      <c r="B207" s="642"/>
      <c r="C207" s="642"/>
      <c r="D207" s="642"/>
      <c r="E207" s="642"/>
      <c r="F207" s="642"/>
      <c r="G207" s="642"/>
      <c r="H207" s="642"/>
      <c r="I207" s="642"/>
      <c r="J207" s="643"/>
      <c r="K207" s="642"/>
      <c r="L207" s="642"/>
      <c r="M207" s="642"/>
      <c r="N207" s="642"/>
      <c r="O207" s="642"/>
      <c r="P207" s="642"/>
    </row>
    <row r="208" spans="2:16" ht="16.5">
      <c r="B208" s="642"/>
      <c r="C208" s="642"/>
      <c r="D208" s="642"/>
      <c r="E208" s="642"/>
      <c r="F208" s="642"/>
      <c r="G208" s="642"/>
      <c r="H208" s="642"/>
      <c r="I208" s="642"/>
      <c r="J208" s="643"/>
      <c r="K208" s="642"/>
      <c r="L208" s="642"/>
      <c r="M208" s="642"/>
      <c r="N208" s="642"/>
      <c r="O208" s="642"/>
      <c r="P208" s="642"/>
    </row>
    <row r="209" spans="2:16" ht="16.5">
      <c r="B209" s="642"/>
      <c r="C209" s="642"/>
      <c r="D209" s="642"/>
      <c r="E209" s="642"/>
      <c r="F209" s="642"/>
      <c r="G209" s="642"/>
      <c r="H209" s="642"/>
      <c r="I209" s="642"/>
      <c r="J209" s="643"/>
      <c r="K209" s="642"/>
      <c r="L209" s="642"/>
      <c r="M209" s="642"/>
      <c r="N209" s="642"/>
      <c r="O209" s="642"/>
      <c r="P209" s="642"/>
    </row>
    <row r="210" spans="2:16" ht="16.5">
      <c r="B210" s="642"/>
      <c r="C210" s="642"/>
      <c r="D210" s="642"/>
      <c r="E210" s="642"/>
      <c r="F210" s="642"/>
      <c r="G210" s="642"/>
      <c r="H210" s="642"/>
      <c r="I210" s="642"/>
      <c r="J210" s="643"/>
      <c r="K210" s="642"/>
      <c r="L210" s="642"/>
      <c r="M210" s="642"/>
      <c r="N210" s="642"/>
      <c r="O210" s="642"/>
      <c r="P210" s="642"/>
    </row>
    <row r="211" spans="2:16" ht="16.5">
      <c r="B211" s="642"/>
      <c r="C211" s="642"/>
      <c r="D211" s="642"/>
      <c r="E211" s="642"/>
      <c r="F211" s="642"/>
      <c r="G211" s="642"/>
      <c r="H211" s="642"/>
      <c r="I211" s="642"/>
      <c r="J211" s="643"/>
      <c r="K211" s="642"/>
      <c r="L211" s="642"/>
      <c r="M211" s="642"/>
      <c r="N211" s="642"/>
      <c r="O211" s="642"/>
      <c r="P211" s="642"/>
    </row>
    <row r="212" spans="2:16" ht="16.5">
      <c r="B212" s="642"/>
      <c r="C212" s="642"/>
      <c r="D212" s="642"/>
      <c r="E212" s="642"/>
      <c r="F212" s="642"/>
      <c r="G212" s="642"/>
      <c r="H212" s="642"/>
      <c r="I212" s="642"/>
      <c r="J212" s="643"/>
      <c r="K212" s="642"/>
      <c r="L212" s="642"/>
      <c r="M212" s="642"/>
      <c r="N212" s="642"/>
      <c r="O212" s="642"/>
      <c r="P212" s="642"/>
    </row>
    <row r="213" spans="2:16" ht="16.5">
      <c r="B213" s="642"/>
      <c r="C213" s="642"/>
      <c r="D213" s="642"/>
      <c r="E213" s="642"/>
      <c r="F213" s="642"/>
      <c r="G213" s="642"/>
      <c r="H213" s="642"/>
      <c r="I213" s="642"/>
      <c r="J213" s="643"/>
      <c r="K213" s="642"/>
      <c r="L213" s="642"/>
      <c r="M213" s="642"/>
      <c r="N213" s="642"/>
      <c r="O213" s="642"/>
      <c r="P213" s="642"/>
    </row>
    <row r="214" spans="2:16" ht="16.5">
      <c r="B214" s="642"/>
      <c r="C214" s="642"/>
      <c r="D214" s="642"/>
      <c r="E214" s="642"/>
      <c r="F214" s="642"/>
      <c r="G214" s="642"/>
      <c r="H214" s="642"/>
      <c r="I214" s="642"/>
      <c r="J214" s="643"/>
      <c r="K214" s="642"/>
      <c r="L214" s="642"/>
      <c r="M214" s="642"/>
      <c r="N214" s="642"/>
      <c r="O214" s="642"/>
      <c r="P214" s="642"/>
    </row>
    <row r="215" spans="2:16" ht="16.5">
      <c r="B215" s="642"/>
      <c r="C215" s="642"/>
      <c r="D215" s="642"/>
      <c r="E215" s="642"/>
      <c r="F215" s="642"/>
      <c r="G215" s="642"/>
      <c r="H215" s="642"/>
      <c r="I215" s="642"/>
      <c r="J215" s="643"/>
      <c r="K215" s="642"/>
      <c r="L215" s="642"/>
      <c r="M215" s="642"/>
      <c r="N215" s="642"/>
      <c r="O215" s="642"/>
      <c r="P215" s="642"/>
    </row>
    <row r="216" spans="2:16" ht="16.5">
      <c r="B216" s="642"/>
      <c r="C216" s="642"/>
      <c r="D216" s="642"/>
      <c r="E216" s="642"/>
      <c r="F216" s="642"/>
      <c r="G216" s="642"/>
      <c r="H216" s="642"/>
      <c r="I216" s="642"/>
      <c r="J216" s="643"/>
      <c r="K216" s="642"/>
      <c r="L216" s="642"/>
      <c r="M216" s="642"/>
      <c r="N216" s="642"/>
      <c r="O216" s="642"/>
      <c r="P216" s="642"/>
    </row>
    <row r="217" spans="2:16" ht="16.5">
      <c r="B217" s="642"/>
      <c r="C217" s="642"/>
      <c r="D217" s="642"/>
      <c r="E217" s="642"/>
      <c r="F217" s="642"/>
      <c r="G217" s="642"/>
      <c r="H217" s="642"/>
      <c r="I217" s="642"/>
      <c r="J217" s="643"/>
      <c r="K217" s="642"/>
      <c r="L217" s="642"/>
      <c r="M217" s="642"/>
      <c r="N217" s="642"/>
      <c r="O217" s="642"/>
      <c r="P217" s="642"/>
    </row>
    <row r="218" spans="2:16" ht="16.5">
      <c r="B218" s="642"/>
      <c r="C218" s="642"/>
      <c r="D218" s="642"/>
      <c r="E218" s="642"/>
      <c r="F218" s="642"/>
      <c r="G218" s="642"/>
      <c r="H218" s="642"/>
      <c r="I218" s="642"/>
      <c r="J218" s="643"/>
      <c r="K218" s="642"/>
      <c r="L218" s="642"/>
      <c r="M218" s="642"/>
      <c r="N218" s="642"/>
      <c r="O218" s="642"/>
      <c r="P218" s="642"/>
    </row>
    <row r="219" spans="2:16" ht="16.5">
      <c r="B219" s="642"/>
      <c r="C219" s="642"/>
      <c r="D219" s="642"/>
      <c r="E219" s="642"/>
      <c r="F219" s="642"/>
      <c r="G219" s="642"/>
      <c r="H219" s="642"/>
      <c r="I219" s="642"/>
      <c r="J219" s="643"/>
      <c r="K219" s="642"/>
      <c r="L219" s="642"/>
      <c r="M219" s="642"/>
      <c r="N219" s="642"/>
      <c r="O219" s="642"/>
      <c r="P219" s="642"/>
    </row>
    <row r="220" spans="2:16" ht="16.5">
      <c r="B220" s="642"/>
      <c r="C220" s="642"/>
      <c r="D220" s="642"/>
      <c r="E220" s="642"/>
      <c r="F220" s="642"/>
      <c r="G220" s="642"/>
      <c r="H220" s="642"/>
      <c r="I220" s="642"/>
      <c r="J220" s="643"/>
      <c r="K220" s="642"/>
      <c r="L220" s="642"/>
      <c r="M220" s="642"/>
      <c r="N220" s="642"/>
      <c r="O220" s="642"/>
      <c r="P220" s="642"/>
    </row>
    <row r="221" spans="2:16" ht="16.5">
      <c r="B221" s="642"/>
      <c r="C221" s="642"/>
      <c r="D221" s="642"/>
      <c r="E221" s="642"/>
      <c r="F221" s="642"/>
      <c r="G221" s="642"/>
      <c r="H221" s="642"/>
      <c r="I221" s="642"/>
      <c r="J221" s="643"/>
      <c r="K221" s="642"/>
      <c r="L221" s="642"/>
      <c r="M221" s="642"/>
      <c r="N221" s="642"/>
      <c r="O221" s="642"/>
      <c r="P221" s="642"/>
    </row>
    <row r="222" spans="2:16" ht="16.5">
      <c r="B222" s="642"/>
      <c r="C222" s="642"/>
      <c r="D222" s="642"/>
      <c r="E222" s="642"/>
      <c r="F222" s="642"/>
      <c r="G222" s="642"/>
      <c r="H222" s="642"/>
      <c r="I222" s="642"/>
      <c r="J222" s="643"/>
      <c r="K222" s="642"/>
      <c r="L222" s="642"/>
      <c r="M222" s="642"/>
      <c r="N222" s="642"/>
      <c r="O222" s="642"/>
      <c r="P222" s="642"/>
    </row>
    <row r="223" spans="2:16" ht="16.5">
      <c r="B223" s="642"/>
      <c r="C223" s="642"/>
      <c r="D223" s="642"/>
      <c r="E223" s="642"/>
      <c r="F223" s="642"/>
      <c r="G223" s="642"/>
      <c r="H223" s="642"/>
      <c r="I223" s="642"/>
      <c r="J223" s="643"/>
      <c r="K223" s="642"/>
      <c r="L223" s="642"/>
      <c r="M223" s="642"/>
      <c r="N223" s="642"/>
      <c r="O223" s="642"/>
      <c r="P223" s="642"/>
    </row>
    <row r="224" spans="2:16" ht="16.5">
      <c r="B224" s="642"/>
      <c r="C224" s="642"/>
      <c r="D224" s="642"/>
      <c r="E224" s="642"/>
      <c r="F224" s="642"/>
      <c r="G224" s="642"/>
      <c r="H224" s="642"/>
      <c r="I224" s="642"/>
      <c r="J224" s="643"/>
      <c r="K224" s="642"/>
      <c r="L224" s="642"/>
      <c r="M224" s="642"/>
      <c r="N224" s="642"/>
      <c r="O224" s="642"/>
      <c r="P224" s="642"/>
    </row>
    <row r="225" spans="2:16" ht="16.5">
      <c r="B225" s="642"/>
      <c r="C225" s="642"/>
      <c r="D225" s="642"/>
      <c r="E225" s="642"/>
      <c r="F225" s="642"/>
      <c r="G225" s="642"/>
      <c r="H225" s="642"/>
      <c r="I225" s="642"/>
      <c r="J225" s="643"/>
      <c r="K225" s="642"/>
      <c r="L225" s="642"/>
      <c r="M225" s="642"/>
      <c r="N225" s="642"/>
      <c r="O225" s="642"/>
      <c r="P225" s="642"/>
    </row>
    <row r="226" spans="2:16" ht="16.5">
      <c r="B226" s="642"/>
      <c r="C226" s="642"/>
      <c r="D226" s="642"/>
      <c r="E226" s="642"/>
      <c r="F226" s="642"/>
      <c r="G226" s="642"/>
      <c r="H226" s="642"/>
      <c r="I226" s="642"/>
      <c r="J226" s="643"/>
      <c r="K226" s="642"/>
      <c r="L226" s="642"/>
      <c r="M226" s="642"/>
      <c r="N226" s="642"/>
      <c r="O226" s="642"/>
      <c r="P226" s="642"/>
    </row>
    <row r="227" spans="2:16" ht="16.5">
      <c r="B227" s="642"/>
      <c r="C227" s="642"/>
      <c r="D227" s="642"/>
      <c r="E227" s="642"/>
      <c r="F227" s="642"/>
      <c r="G227" s="642"/>
      <c r="H227" s="642"/>
      <c r="I227" s="642"/>
      <c r="J227" s="643"/>
      <c r="K227" s="642"/>
      <c r="L227" s="642"/>
      <c r="M227" s="642"/>
      <c r="N227" s="642"/>
      <c r="O227" s="642"/>
      <c r="P227" s="642"/>
    </row>
    <row r="228" spans="2:16" ht="16.5">
      <c r="B228" s="642"/>
      <c r="C228" s="642"/>
      <c r="D228" s="642"/>
      <c r="E228" s="642"/>
      <c r="F228" s="642"/>
      <c r="G228" s="642"/>
      <c r="H228" s="642"/>
      <c r="I228" s="642"/>
      <c r="J228" s="643"/>
      <c r="K228" s="642"/>
      <c r="L228" s="642"/>
      <c r="M228" s="642"/>
      <c r="N228" s="642"/>
      <c r="O228" s="642"/>
      <c r="P228" s="642"/>
    </row>
    <row r="229" spans="2:16" ht="16.5">
      <c r="B229" s="642"/>
      <c r="C229" s="642"/>
      <c r="D229" s="642"/>
      <c r="E229" s="642"/>
      <c r="F229" s="642"/>
      <c r="G229" s="642"/>
      <c r="H229" s="642"/>
      <c r="I229" s="642"/>
      <c r="J229" s="643"/>
      <c r="K229" s="642"/>
      <c r="L229" s="642"/>
      <c r="M229" s="642"/>
      <c r="N229" s="642"/>
      <c r="O229" s="642"/>
      <c r="P229" s="642"/>
    </row>
    <row r="230" spans="2:16" ht="16.5">
      <c r="B230" s="642"/>
      <c r="C230" s="642"/>
      <c r="D230" s="642"/>
      <c r="E230" s="642"/>
      <c r="F230" s="642"/>
      <c r="G230" s="642"/>
      <c r="H230" s="642"/>
      <c r="I230" s="642"/>
      <c r="J230" s="643"/>
      <c r="K230" s="642"/>
      <c r="L230" s="642"/>
      <c r="M230" s="642"/>
      <c r="N230" s="642"/>
      <c r="O230" s="642"/>
      <c r="P230" s="642"/>
    </row>
    <row r="231" spans="2:16" ht="16.5">
      <c r="B231" s="642"/>
      <c r="C231" s="642"/>
      <c r="D231" s="642"/>
      <c r="E231" s="642"/>
      <c r="F231" s="642"/>
      <c r="G231" s="642"/>
      <c r="H231" s="642"/>
      <c r="I231" s="642"/>
      <c r="J231" s="643"/>
      <c r="K231" s="642"/>
      <c r="L231" s="642"/>
      <c r="M231" s="642"/>
      <c r="N231" s="642"/>
      <c r="O231" s="642"/>
      <c r="P231" s="642"/>
    </row>
    <row r="232" spans="2:16" ht="16.5">
      <c r="B232" s="642"/>
      <c r="C232" s="642"/>
      <c r="D232" s="642"/>
      <c r="E232" s="642"/>
      <c r="F232" s="642"/>
      <c r="G232" s="642"/>
      <c r="H232" s="642"/>
      <c r="I232" s="642"/>
      <c r="J232" s="643"/>
      <c r="K232" s="642"/>
      <c r="L232" s="642"/>
      <c r="M232" s="642"/>
      <c r="N232" s="642"/>
      <c r="O232" s="642"/>
      <c r="P232" s="642"/>
    </row>
    <row r="233" spans="2:16" ht="16.5">
      <c r="B233" s="642"/>
      <c r="C233" s="642"/>
      <c r="D233" s="642"/>
      <c r="E233" s="642"/>
      <c r="F233" s="642"/>
      <c r="G233" s="642"/>
      <c r="H233" s="642"/>
      <c r="I233" s="642"/>
      <c r="J233" s="643"/>
      <c r="K233" s="642"/>
      <c r="L233" s="642"/>
      <c r="M233" s="642"/>
      <c r="N233" s="642"/>
      <c r="O233" s="642"/>
      <c r="P233" s="642"/>
    </row>
    <row r="234" spans="2:16" ht="16.5">
      <c r="B234" s="642"/>
      <c r="C234" s="642"/>
      <c r="D234" s="642"/>
      <c r="E234" s="642"/>
      <c r="F234" s="642"/>
      <c r="G234" s="642"/>
      <c r="H234" s="642"/>
      <c r="I234" s="642"/>
      <c r="J234" s="643"/>
      <c r="K234" s="642"/>
      <c r="L234" s="642"/>
      <c r="M234" s="642"/>
      <c r="N234" s="642"/>
      <c r="O234" s="642"/>
      <c r="P234" s="642"/>
    </row>
    <row r="235" spans="2:16" ht="16.5">
      <c r="B235" s="642"/>
      <c r="C235" s="642"/>
      <c r="D235" s="642"/>
      <c r="E235" s="642"/>
      <c r="F235" s="642"/>
      <c r="G235" s="642"/>
      <c r="H235" s="642"/>
      <c r="I235" s="642"/>
      <c r="J235" s="643"/>
      <c r="K235" s="642"/>
      <c r="L235" s="642"/>
      <c r="M235" s="642"/>
      <c r="N235" s="642"/>
      <c r="O235" s="642"/>
      <c r="P235" s="642"/>
    </row>
    <row r="236" spans="2:16" ht="16.5">
      <c r="B236" s="642"/>
      <c r="C236" s="642"/>
      <c r="D236" s="642"/>
      <c r="E236" s="642"/>
      <c r="F236" s="642"/>
      <c r="G236" s="642"/>
      <c r="H236" s="642"/>
      <c r="I236" s="642"/>
      <c r="J236" s="643"/>
      <c r="K236" s="642"/>
      <c r="L236" s="642"/>
      <c r="M236" s="642"/>
      <c r="N236" s="642"/>
      <c r="O236" s="642"/>
      <c r="P236" s="642"/>
    </row>
    <row r="237" spans="2:16" ht="16.5">
      <c r="B237" s="642"/>
      <c r="C237" s="642"/>
      <c r="D237" s="642"/>
      <c r="E237" s="642"/>
      <c r="F237" s="642"/>
      <c r="G237" s="642"/>
      <c r="H237" s="642"/>
      <c r="I237" s="642"/>
      <c r="J237" s="643"/>
      <c r="K237" s="642"/>
      <c r="L237" s="642"/>
      <c r="M237" s="642"/>
      <c r="N237" s="642"/>
      <c r="O237" s="642"/>
      <c r="P237" s="642"/>
    </row>
    <row r="238" spans="2:16" ht="16.5">
      <c r="B238" s="642"/>
      <c r="C238" s="642"/>
      <c r="D238" s="642"/>
      <c r="E238" s="642"/>
      <c r="F238" s="642"/>
      <c r="G238" s="642"/>
      <c r="H238" s="642"/>
      <c r="I238" s="642"/>
      <c r="J238" s="643"/>
      <c r="K238" s="642"/>
      <c r="L238" s="642"/>
      <c r="M238" s="642"/>
      <c r="N238" s="642"/>
      <c r="O238" s="642"/>
      <c r="P238" s="642"/>
    </row>
    <row r="239" spans="2:16" ht="16.5">
      <c r="B239" s="642"/>
      <c r="C239" s="642"/>
      <c r="D239" s="642"/>
      <c r="E239" s="642"/>
      <c r="F239" s="642"/>
      <c r="G239" s="642"/>
      <c r="H239" s="642"/>
      <c r="I239" s="642"/>
      <c r="J239" s="643"/>
      <c r="K239" s="642"/>
      <c r="L239" s="642"/>
      <c r="M239" s="642"/>
      <c r="N239" s="642"/>
      <c r="O239" s="642"/>
      <c r="P239" s="642"/>
    </row>
    <row r="240" spans="2:16" ht="16.5">
      <c r="B240" s="642"/>
      <c r="C240" s="642"/>
      <c r="D240" s="642"/>
      <c r="E240" s="642"/>
      <c r="F240" s="642"/>
      <c r="G240" s="642"/>
      <c r="H240" s="642"/>
      <c r="I240" s="642"/>
      <c r="J240" s="643"/>
      <c r="K240" s="642"/>
      <c r="L240" s="642"/>
      <c r="M240" s="642"/>
      <c r="N240" s="642"/>
      <c r="O240" s="642"/>
      <c r="P240" s="642"/>
    </row>
    <row r="241" spans="2:16" ht="16.5">
      <c r="B241" s="642"/>
      <c r="C241" s="642"/>
      <c r="D241" s="642"/>
      <c r="E241" s="642"/>
      <c r="F241" s="642"/>
      <c r="G241" s="642"/>
      <c r="H241" s="642"/>
      <c r="I241" s="642"/>
      <c r="J241" s="643"/>
      <c r="K241" s="642"/>
      <c r="L241" s="642"/>
      <c r="M241" s="642"/>
      <c r="N241" s="642"/>
      <c r="O241" s="642"/>
      <c r="P241" s="642"/>
    </row>
    <row r="242" spans="2:16" ht="16.5">
      <c r="B242" s="642"/>
      <c r="C242" s="642"/>
      <c r="D242" s="642"/>
      <c r="E242" s="642"/>
      <c r="F242" s="642"/>
      <c r="G242" s="642"/>
      <c r="H242" s="642"/>
      <c r="I242" s="642"/>
      <c r="J242" s="643"/>
      <c r="K242" s="642"/>
      <c r="L242" s="642"/>
      <c r="M242" s="642"/>
      <c r="N242" s="642"/>
      <c r="O242" s="642"/>
      <c r="P242" s="642"/>
    </row>
    <row r="243" spans="2:16" ht="16.5">
      <c r="B243" s="642"/>
      <c r="C243" s="642"/>
      <c r="D243" s="642"/>
      <c r="E243" s="642"/>
      <c r="F243" s="642"/>
      <c r="G243" s="642"/>
      <c r="H243" s="642"/>
      <c r="I243" s="642"/>
      <c r="J243" s="643"/>
      <c r="K243" s="642"/>
      <c r="L243" s="642"/>
      <c r="M243" s="642"/>
      <c r="N243" s="642"/>
      <c r="O243" s="642"/>
      <c r="P243" s="642"/>
    </row>
    <row r="244" spans="2:16" ht="16.5">
      <c r="B244" s="642"/>
      <c r="C244" s="642"/>
      <c r="D244" s="642"/>
      <c r="E244" s="642"/>
      <c r="F244" s="642"/>
      <c r="G244" s="642"/>
      <c r="H244" s="642"/>
      <c r="I244" s="642"/>
      <c r="J244" s="643"/>
      <c r="K244" s="642"/>
      <c r="L244" s="642"/>
      <c r="M244" s="642"/>
      <c r="N244" s="642"/>
      <c r="O244" s="642"/>
      <c r="P244" s="642"/>
    </row>
    <row r="245" spans="2:16" ht="16.5">
      <c r="B245" s="642"/>
      <c r="C245" s="642"/>
      <c r="D245" s="642"/>
      <c r="E245" s="642"/>
      <c r="F245" s="642"/>
      <c r="G245" s="642"/>
      <c r="H245" s="642"/>
      <c r="I245" s="642"/>
      <c r="J245" s="643"/>
      <c r="K245" s="642"/>
      <c r="L245" s="642"/>
      <c r="M245" s="642"/>
      <c r="N245" s="642"/>
      <c r="O245" s="642"/>
      <c r="P245" s="642"/>
    </row>
    <row r="246" spans="2:16" ht="16.5">
      <c r="B246" s="642"/>
      <c r="C246" s="642"/>
      <c r="D246" s="642"/>
      <c r="E246" s="642"/>
      <c r="F246" s="642"/>
      <c r="G246" s="642"/>
      <c r="H246" s="642"/>
      <c r="I246" s="642"/>
      <c r="J246" s="643"/>
      <c r="K246" s="642"/>
      <c r="L246" s="642"/>
      <c r="M246" s="642"/>
      <c r="N246" s="642"/>
      <c r="O246" s="642"/>
      <c r="P246" s="642"/>
    </row>
    <row r="247" spans="2:16" ht="16.5">
      <c r="B247" s="642"/>
      <c r="C247" s="642"/>
      <c r="D247" s="642"/>
      <c r="E247" s="642"/>
      <c r="F247" s="642"/>
      <c r="G247" s="642"/>
      <c r="H247" s="642"/>
      <c r="I247" s="642"/>
      <c r="J247" s="643"/>
      <c r="K247" s="642"/>
      <c r="L247" s="642"/>
      <c r="M247" s="642"/>
      <c r="N247" s="642"/>
      <c r="O247" s="642"/>
      <c r="P247" s="642"/>
    </row>
    <row r="248" spans="2:16" ht="16.5">
      <c r="B248" s="642"/>
      <c r="C248" s="642"/>
      <c r="D248" s="642"/>
      <c r="E248" s="642"/>
      <c r="F248" s="642"/>
      <c r="G248" s="642"/>
      <c r="H248" s="642"/>
      <c r="I248" s="642"/>
      <c r="J248" s="643"/>
      <c r="K248" s="642"/>
      <c r="L248" s="642"/>
      <c r="M248" s="642"/>
      <c r="N248" s="642"/>
      <c r="O248" s="642"/>
      <c r="P248" s="642"/>
    </row>
    <row r="249" spans="2:16" ht="16.5">
      <c r="B249" s="642"/>
      <c r="C249" s="642"/>
      <c r="D249" s="642"/>
      <c r="E249" s="642"/>
      <c r="F249" s="642"/>
      <c r="G249" s="642"/>
      <c r="H249" s="642"/>
      <c r="I249" s="642"/>
      <c r="J249" s="643"/>
      <c r="K249" s="642"/>
      <c r="L249" s="642"/>
      <c r="M249" s="642"/>
      <c r="N249" s="642"/>
      <c r="O249" s="642"/>
      <c r="P249" s="642"/>
    </row>
    <row r="250" spans="2:16" ht="16.5">
      <c r="B250" s="642"/>
      <c r="C250" s="642"/>
      <c r="D250" s="642"/>
      <c r="E250" s="642"/>
      <c r="F250" s="642"/>
      <c r="G250" s="642"/>
      <c r="H250" s="642"/>
      <c r="I250" s="642"/>
      <c r="J250" s="643"/>
      <c r="K250" s="642"/>
      <c r="L250" s="642"/>
      <c r="M250" s="642"/>
      <c r="N250" s="642"/>
      <c r="O250" s="642"/>
      <c r="P250" s="642"/>
    </row>
    <row r="251" spans="2:16" ht="16.5">
      <c r="B251" s="642"/>
      <c r="C251" s="642"/>
      <c r="D251" s="642"/>
      <c r="E251" s="642"/>
      <c r="F251" s="642"/>
      <c r="G251" s="642"/>
      <c r="H251" s="642"/>
      <c r="I251" s="642"/>
      <c r="J251" s="643"/>
      <c r="K251" s="642"/>
      <c r="L251" s="642"/>
      <c r="M251" s="642"/>
      <c r="N251" s="642"/>
      <c r="O251" s="642"/>
      <c r="P251" s="642"/>
    </row>
    <row r="252" spans="2:16" ht="16.5">
      <c r="B252" s="642"/>
      <c r="C252" s="642"/>
      <c r="D252" s="642"/>
      <c r="E252" s="642"/>
      <c r="F252" s="642"/>
      <c r="G252" s="642"/>
      <c r="H252" s="642"/>
      <c r="I252" s="642"/>
      <c r="J252" s="643"/>
      <c r="K252" s="642"/>
      <c r="L252" s="642"/>
      <c r="M252" s="642"/>
      <c r="N252" s="642"/>
      <c r="O252" s="642"/>
      <c r="P252" s="642"/>
    </row>
    <row r="253" spans="2:16" ht="16.5">
      <c r="B253" s="642"/>
      <c r="C253" s="642"/>
      <c r="D253" s="642"/>
      <c r="E253" s="642"/>
      <c r="F253" s="642"/>
      <c r="G253" s="642"/>
      <c r="H253" s="642"/>
      <c r="I253" s="642"/>
      <c r="J253" s="643"/>
      <c r="K253" s="642"/>
      <c r="L253" s="642"/>
      <c r="M253" s="642"/>
      <c r="N253" s="642"/>
      <c r="O253" s="642"/>
      <c r="P253" s="642"/>
    </row>
    <row r="254" spans="2:16" ht="16.5">
      <c r="B254" s="642"/>
      <c r="C254" s="642"/>
      <c r="D254" s="642"/>
      <c r="E254" s="642"/>
      <c r="F254" s="642"/>
      <c r="G254" s="642"/>
      <c r="H254" s="642"/>
      <c r="I254" s="642"/>
      <c r="J254" s="643"/>
      <c r="K254" s="642"/>
      <c r="L254" s="642"/>
      <c r="M254" s="642"/>
      <c r="N254" s="642"/>
      <c r="O254" s="642"/>
      <c r="P254" s="642"/>
    </row>
    <row r="255" spans="2:16" ht="16.5">
      <c r="B255" s="642"/>
      <c r="C255" s="642"/>
      <c r="D255" s="642"/>
      <c r="E255" s="642"/>
      <c r="F255" s="642"/>
      <c r="G255" s="642"/>
      <c r="H255" s="642"/>
      <c r="I255" s="642"/>
      <c r="J255" s="643"/>
      <c r="K255" s="642"/>
      <c r="L255" s="642"/>
      <c r="M255" s="642"/>
      <c r="N255" s="642"/>
      <c r="O255" s="642"/>
      <c r="P255" s="642"/>
    </row>
    <row r="256" spans="2:16" ht="16.5">
      <c r="B256" s="642"/>
      <c r="C256" s="642"/>
      <c r="D256" s="642"/>
      <c r="E256" s="642"/>
      <c r="F256" s="642"/>
      <c r="G256" s="642"/>
      <c r="H256" s="642"/>
      <c r="I256" s="642"/>
      <c r="J256" s="643"/>
      <c r="K256" s="642"/>
      <c r="L256" s="642"/>
      <c r="M256" s="642"/>
      <c r="N256" s="642"/>
      <c r="O256" s="642"/>
      <c r="P256" s="642"/>
    </row>
    <row r="257" spans="2:16" ht="16.5">
      <c r="B257" s="642"/>
      <c r="C257" s="642"/>
      <c r="D257" s="642"/>
      <c r="E257" s="642"/>
      <c r="F257" s="642"/>
      <c r="G257" s="642"/>
      <c r="H257" s="642"/>
      <c r="I257" s="642"/>
      <c r="J257" s="643"/>
      <c r="K257" s="642"/>
      <c r="L257" s="642"/>
      <c r="M257" s="642"/>
      <c r="N257" s="642"/>
      <c r="O257" s="642"/>
      <c r="P257" s="642"/>
    </row>
    <row r="258" spans="2:16" ht="16.5">
      <c r="B258" s="642"/>
      <c r="C258" s="642"/>
      <c r="D258" s="642"/>
      <c r="E258" s="642"/>
      <c r="F258" s="642"/>
      <c r="G258" s="642"/>
      <c r="H258" s="642"/>
      <c r="I258" s="642"/>
      <c r="J258" s="643"/>
      <c r="K258" s="642"/>
      <c r="L258" s="642"/>
      <c r="M258" s="642"/>
      <c r="N258" s="642"/>
      <c r="O258" s="642"/>
      <c r="P258" s="642"/>
    </row>
    <row r="259" spans="2:16" ht="16.5">
      <c r="B259" s="642"/>
      <c r="C259" s="642"/>
      <c r="D259" s="642"/>
      <c r="E259" s="642"/>
      <c r="F259" s="642"/>
      <c r="G259" s="642"/>
      <c r="H259" s="642"/>
      <c r="I259" s="642"/>
      <c r="J259" s="643"/>
      <c r="K259" s="642"/>
      <c r="L259" s="642"/>
      <c r="M259" s="642"/>
      <c r="N259" s="642"/>
      <c r="O259" s="642"/>
      <c r="P259" s="642"/>
    </row>
    <row r="260" spans="2:16" ht="16.5">
      <c r="B260" s="642"/>
      <c r="C260" s="642"/>
      <c r="D260" s="642"/>
      <c r="E260" s="642"/>
      <c r="F260" s="642"/>
      <c r="G260" s="642"/>
      <c r="H260" s="642"/>
      <c r="I260" s="642"/>
      <c r="J260" s="643"/>
      <c r="K260" s="642"/>
      <c r="L260" s="642"/>
      <c r="M260" s="642"/>
      <c r="N260" s="642"/>
      <c r="O260" s="642"/>
      <c r="P260" s="642"/>
    </row>
    <row r="261" spans="2:16" ht="16.5">
      <c r="B261" s="642"/>
      <c r="C261" s="642"/>
      <c r="D261" s="642"/>
      <c r="E261" s="642"/>
      <c r="F261" s="642"/>
      <c r="G261" s="642"/>
      <c r="H261" s="642"/>
      <c r="I261" s="642"/>
      <c r="J261" s="643"/>
      <c r="K261" s="642"/>
      <c r="L261" s="642"/>
      <c r="M261" s="642"/>
      <c r="N261" s="642"/>
      <c r="O261" s="642"/>
      <c r="P261" s="642"/>
    </row>
    <row r="262" spans="2:16" ht="16.5">
      <c r="B262" s="642"/>
      <c r="C262" s="642"/>
      <c r="D262" s="642"/>
      <c r="E262" s="642"/>
      <c r="F262" s="642"/>
      <c r="G262" s="642"/>
      <c r="H262" s="642"/>
      <c r="I262" s="642"/>
      <c r="J262" s="643"/>
      <c r="K262" s="642"/>
      <c r="L262" s="642"/>
      <c r="M262" s="642"/>
      <c r="N262" s="642"/>
      <c r="O262" s="642"/>
      <c r="P262" s="642"/>
    </row>
    <row r="263" spans="2:16" ht="16.5">
      <c r="B263" s="642"/>
      <c r="C263" s="642"/>
      <c r="D263" s="642"/>
      <c r="E263" s="642"/>
      <c r="F263" s="642"/>
      <c r="G263" s="642"/>
      <c r="H263" s="642"/>
      <c r="I263" s="642"/>
      <c r="J263" s="643"/>
      <c r="K263" s="642"/>
      <c r="L263" s="642"/>
      <c r="M263" s="642"/>
      <c r="N263" s="642"/>
      <c r="O263" s="642"/>
      <c r="P263" s="642"/>
    </row>
    <row r="264" spans="2:16" ht="16.5">
      <c r="B264" s="642"/>
      <c r="C264" s="642"/>
      <c r="D264" s="642"/>
      <c r="E264" s="642"/>
      <c r="F264" s="642"/>
      <c r="G264" s="642"/>
      <c r="H264" s="642"/>
      <c r="I264" s="642"/>
      <c r="J264" s="643"/>
      <c r="K264" s="642"/>
      <c r="L264" s="642"/>
      <c r="M264" s="642"/>
      <c r="N264" s="642"/>
      <c r="O264" s="642"/>
      <c r="P264" s="642"/>
    </row>
    <row r="265" spans="2:16" ht="16.5">
      <c r="B265" s="642"/>
      <c r="C265" s="642"/>
      <c r="D265" s="642"/>
      <c r="E265" s="642"/>
      <c r="F265" s="642"/>
      <c r="G265" s="642"/>
      <c r="H265" s="642"/>
      <c r="I265" s="642"/>
      <c r="J265" s="643"/>
      <c r="K265" s="642"/>
      <c r="L265" s="642"/>
      <c r="M265" s="642"/>
      <c r="N265" s="642"/>
      <c r="O265" s="642"/>
      <c r="P265" s="642"/>
    </row>
    <row r="266" spans="2:16" ht="16.5">
      <c r="B266" s="642"/>
      <c r="C266" s="642"/>
      <c r="D266" s="642"/>
      <c r="E266" s="642"/>
      <c r="F266" s="642"/>
      <c r="G266" s="642"/>
      <c r="H266" s="642"/>
      <c r="I266" s="642"/>
      <c r="J266" s="643"/>
      <c r="K266" s="642"/>
      <c r="L266" s="642"/>
      <c r="M266" s="642"/>
      <c r="N266" s="642"/>
      <c r="O266" s="642"/>
      <c r="P266" s="642"/>
    </row>
    <row r="267" spans="2:16" ht="16.5">
      <c r="B267" s="642"/>
      <c r="C267" s="642"/>
      <c r="D267" s="642"/>
      <c r="E267" s="642"/>
      <c r="F267" s="642"/>
      <c r="G267" s="642"/>
      <c r="H267" s="642"/>
      <c r="I267" s="642"/>
      <c r="J267" s="643"/>
      <c r="K267" s="642"/>
      <c r="L267" s="642"/>
      <c r="M267" s="642"/>
      <c r="N267" s="642"/>
      <c r="O267" s="642"/>
      <c r="P267" s="642"/>
    </row>
    <row r="268" spans="2:16" ht="16.5">
      <c r="B268" s="642"/>
      <c r="C268" s="642"/>
      <c r="D268" s="642"/>
      <c r="E268" s="642"/>
      <c r="F268" s="642"/>
      <c r="G268" s="642"/>
      <c r="H268" s="642"/>
      <c r="I268" s="642"/>
      <c r="J268" s="643"/>
      <c r="K268" s="642"/>
      <c r="L268" s="642"/>
      <c r="M268" s="642"/>
      <c r="N268" s="642"/>
      <c r="O268" s="642"/>
      <c r="P268" s="642"/>
    </row>
  </sheetData>
  <sheetProtection/>
  <mergeCells count="39">
    <mergeCell ref="O3:P3"/>
    <mergeCell ref="E64:E66"/>
    <mergeCell ref="A91:I91"/>
    <mergeCell ref="K91:N91"/>
    <mergeCell ref="K87:N87"/>
    <mergeCell ref="K90:N90"/>
    <mergeCell ref="K88:N88"/>
    <mergeCell ref="K89:N89"/>
    <mergeCell ref="A90:I90"/>
    <mergeCell ref="T4:U4"/>
    <mergeCell ref="A89:I89"/>
    <mergeCell ref="A86:I86"/>
    <mergeCell ref="A84:I84"/>
    <mergeCell ref="H2:N2"/>
    <mergeCell ref="K86:N86"/>
    <mergeCell ref="K84:N84"/>
    <mergeCell ref="E3:E5"/>
    <mergeCell ref="K85:N85"/>
    <mergeCell ref="A88:I88"/>
    <mergeCell ref="Q3:S3"/>
    <mergeCell ref="R4:S4"/>
    <mergeCell ref="F3:F5"/>
    <mergeCell ref="J3:N4"/>
    <mergeCell ref="A1:V1"/>
    <mergeCell ref="T3:W3"/>
    <mergeCell ref="O2:W2"/>
    <mergeCell ref="A2:A5"/>
    <mergeCell ref="B2:B5"/>
    <mergeCell ref="H3:H5"/>
    <mergeCell ref="C2:G2"/>
    <mergeCell ref="C3:C5"/>
    <mergeCell ref="D3:D5"/>
    <mergeCell ref="E50:E51"/>
    <mergeCell ref="J84:J91"/>
    <mergeCell ref="A85:I85"/>
    <mergeCell ref="I3:I5"/>
    <mergeCell ref="G3:G5"/>
    <mergeCell ref="A87:I87"/>
    <mergeCell ref="C68:C70"/>
  </mergeCells>
  <printOptions/>
  <pageMargins left="0.1968503937007874" right="0.15748031496062992" top="0.2755905511811024" bottom="0.4330708661417323" header="0.1968503937007874" footer="0.5118110236220472"/>
  <pageSetup horizontalDpi="600" verticalDpi="600" orientation="landscape" paperSize="9" scale="31" r:id="rId1"/>
  <rowBreaks count="3" manualBreakCount="3">
    <brk id="45" max="20" man="1"/>
    <brk id="79" max="20" man="1"/>
    <brk id="9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Normal="60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12.00390625" style="0" customWidth="1"/>
    <col min="2" max="2" width="16.125" style="0" customWidth="1"/>
    <col min="4" max="4" width="11.125" style="0" customWidth="1"/>
    <col min="5" max="5" width="11.00390625" style="0" customWidth="1"/>
    <col min="6" max="6" width="15.625" style="0" customWidth="1"/>
    <col min="7" max="7" width="13.375" style="0" customWidth="1"/>
    <col min="8" max="8" width="23.00390625" style="0" customWidth="1"/>
    <col min="9" max="9" width="13.75390625" style="0" customWidth="1"/>
    <col min="10" max="10" width="15.75390625" style="0" customWidth="1"/>
    <col min="11" max="11" width="14.00390625" style="0" customWidth="1"/>
    <col min="12" max="12" width="14.875" style="0" customWidth="1"/>
    <col min="13" max="13" width="16.625" style="0" customWidth="1"/>
  </cols>
  <sheetData>
    <row r="1" spans="1:14" ht="18.75">
      <c r="A1" s="985" t="s">
        <v>49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</row>
    <row r="2" spans="1:14" ht="18.75">
      <c r="A2" s="986" t="s">
        <v>256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</row>
    <row r="3" spans="1:14" ht="18.75">
      <c r="A3" s="986" t="s">
        <v>247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123"/>
    </row>
    <row r="4" spans="1:14" ht="16.5">
      <c r="A4" s="27" t="s">
        <v>44</v>
      </c>
      <c r="B4" s="906" t="s">
        <v>45</v>
      </c>
      <c r="C4" s="906"/>
      <c r="D4" s="906"/>
      <c r="E4" s="906"/>
      <c r="F4" s="906"/>
      <c r="G4" s="906"/>
      <c r="H4" s="906"/>
      <c r="I4" s="19"/>
      <c r="J4" s="19"/>
      <c r="K4" s="19"/>
      <c r="L4" s="19"/>
      <c r="M4" s="19"/>
      <c r="N4" s="20"/>
    </row>
    <row r="5" spans="1:14" ht="16.5">
      <c r="A5" s="973" t="s">
        <v>46</v>
      </c>
      <c r="B5" s="973"/>
      <c r="C5" s="973"/>
      <c r="D5" s="973"/>
      <c r="E5" s="973"/>
      <c r="F5" s="973"/>
      <c r="G5" s="973"/>
      <c r="H5" s="973"/>
      <c r="I5" s="19"/>
      <c r="J5" s="19"/>
      <c r="K5" s="19"/>
      <c r="L5" s="19"/>
      <c r="M5" s="19"/>
      <c r="N5" s="20"/>
    </row>
    <row r="6" spans="1:14" ht="16.5">
      <c r="A6" s="29">
        <v>1</v>
      </c>
      <c r="B6" s="980" t="s">
        <v>182</v>
      </c>
      <c r="C6" s="980"/>
      <c r="D6" s="980"/>
      <c r="E6" s="980"/>
      <c r="F6" s="980"/>
      <c r="G6" s="980"/>
      <c r="H6" s="980"/>
      <c r="I6" s="21"/>
      <c r="J6" s="21"/>
      <c r="K6" s="21"/>
      <c r="L6" s="21"/>
      <c r="M6" s="21"/>
      <c r="N6" s="21"/>
    </row>
    <row r="7" spans="1:14" ht="16.5">
      <c r="A7" s="29">
        <v>2</v>
      </c>
      <c r="B7" s="980" t="s">
        <v>183</v>
      </c>
      <c r="C7" s="980"/>
      <c r="D7" s="980"/>
      <c r="E7" s="980"/>
      <c r="F7" s="980"/>
      <c r="G7" s="980"/>
      <c r="H7" s="980"/>
      <c r="I7" s="21"/>
      <c r="J7" s="21"/>
      <c r="K7" s="21"/>
      <c r="L7" s="21"/>
      <c r="M7" s="21"/>
      <c r="N7" s="21"/>
    </row>
    <row r="8" spans="1:14" ht="16.5">
      <c r="A8" s="28">
        <v>3</v>
      </c>
      <c r="B8" s="980" t="s">
        <v>184</v>
      </c>
      <c r="C8" s="980"/>
      <c r="D8" s="980"/>
      <c r="E8" s="980"/>
      <c r="F8" s="980"/>
      <c r="G8" s="980"/>
      <c r="H8" s="980"/>
      <c r="I8" s="22"/>
      <c r="J8" s="22"/>
      <c r="K8" s="22"/>
      <c r="L8" s="22"/>
      <c r="M8" s="22"/>
      <c r="N8" s="22"/>
    </row>
    <row r="9" spans="1:14" ht="16.5">
      <c r="A9" s="28">
        <v>4</v>
      </c>
      <c r="B9" s="977" t="s">
        <v>185</v>
      </c>
      <c r="C9" s="978"/>
      <c r="D9" s="978"/>
      <c r="E9" s="978"/>
      <c r="F9" s="978"/>
      <c r="G9" s="978"/>
      <c r="H9" s="979"/>
      <c r="I9" s="22"/>
      <c r="J9" s="22"/>
      <c r="K9" s="22"/>
      <c r="L9" s="22"/>
      <c r="M9" s="22"/>
      <c r="N9" s="22"/>
    </row>
    <row r="10" spans="1:14" ht="35.25" customHeight="1">
      <c r="A10" s="28">
        <v>5</v>
      </c>
      <c r="B10" s="981" t="s">
        <v>186</v>
      </c>
      <c r="C10" s="982"/>
      <c r="D10" s="982"/>
      <c r="E10" s="982"/>
      <c r="F10" s="982"/>
      <c r="G10" s="982"/>
      <c r="H10" s="983"/>
      <c r="I10" s="22"/>
      <c r="J10" s="22"/>
      <c r="K10" s="22"/>
      <c r="L10" s="22"/>
      <c r="M10" s="22"/>
      <c r="N10" s="22"/>
    </row>
    <row r="11" spans="1:14" ht="16.5">
      <c r="A11" s="28">
        <v>6</v>
      </c>
      <c r="B11" s="977" t="s">
        <v>187</v>
      </c>
      <c r="C11" s="978"/>
      <c r="D11" s="978"/>
      <c r="E11" s="978"/>
      <c r="F11" s="978"/>
      <c r="G11" s="978"/>
      <c r="H11" s="979"/>
      <c r="I11" s="22"/>
      <c r="J11" s="22"/>
      <c r="K11" s="22"/>
      <c r="L11" s="22"/>
      <c r="M11" s="22"/>
      <c r="N11" s="22"/>
    </row>
    <row r="12" spans="1:14" ht="16.5">
      <c r="A12" s="28">
        <v>7</v>
      </c>
      <c r="B12" s="977" t="s">
        <v>188</v>
      </c>
      <c r="C12" s="978"/>
      <c r="D12" s="978"/>
      <c r="E12" s="978"/>
      <c r="F12" s="978"/>
      <c r="G12" s="978"/>
      <c r="H12" s="979"/>
      <c r="I12" s="22"/>
      <c r="J12" s="22"/>
      <c r="K12" s="22"/>
      <c r="L12" s="22"/>
      <c r="M12" s="22"/>
      <c r="N12" s="22"/>
    </row>
    <row r="13" spans="1:14" ht="16.5">
      <c r="A13" s="973" t="s">
        <v>150</v>
      </c>
      <c r="B13" s="973"/>
      <c r="C13" s="973"/>
      <c r="D13" s="973"/>
      <c r="E13" s="973"/>
      <c r="F13" s="973"/>
      <c r="G13" s="973"/>
      <c r="H13" s="973"/>
      <c r="I13" s="23"/>
      <c r="J13" s="23"/>
      <c r="K13" s="23"/>
      <c r="L13" s="23"/>
      <c r="M13" s="23"/>
      <c r="N13" s="23"/>
    </row>
    <row r="14" spans="1:14" ht="16.5" customHeight="1">
      <c r="A14" s="28">
        <v>1</v>
      </c>
      <c r="B14" s="980" t="s">
        <v>189</v>
      </c>
      <c r="C14" s="980"/>
      <c r="D14" s="980"/>
      <c r="E14" s="980"/>
      <c r="F14" s="980"/>
      <c r="G14" s="980"/>
      <c r="H14" s="980"/>
      <c r="I14" s="23"/>
      <c r="J14" s="23"/>
      <c r="K14" s="23"/>
      <c r="L14" s="23"/>
      <c r="M14" s="23"/>
      <c r="N14" s="23"/>
    </row>
    <row r="15" spans="1:14" ht="16.5">
      <c r="A15" s="973" t="s">
        <v>190</v>
      </c>
      <c r="B15" s="973"/>
      <c r="C15" s="973"/>
      <c r="D15" s="973"/>
      <c r="E15" s="973"/>
      <c r="F15" s="973"/>
      <c r="G15" s="973"/>
      <c r="H15" s="973"/>
      <c r="I15" s="23"/>
      <c r="J15" s="23"/>
      <c r="K15" s="23"/>
      <c r="L15" s="23"/>
      <c r="M15" s="23"/>
      <c r="N15" s="23"/>
    </row>
    <row r="16" spans="1:14" ht="16.5">
      <c r="A16" s="28">
        <v>1</v>
      </c>
      <c r="B16" s="974" t="s">
        <v>191</v>
      </c>
      <c r="C16" s="975"/>
      <c r="D16" s="975"/>
      <c r="E16" s="975"/>
      <c r="F16" s="975"/>
      <c r="G16" s="975"/>
      <c r="H16" s="976"/>
      <c r="I16" s="23"/>
      <c r="J16" s="23"/>
      <c r="K16" s="23"/>
      <c r="L16" s="23"/>
      <c r="M16" s="23"/>
      <c r="N16" s="23"/>
    </row>
    <row r="17" spans="1:14" ht="16.5">
      <c r="A17" s="28">
        <v>2</v>
      </c>
      <c r="B17" s="974" t="s">
        <v>192</v>
      </c>
      <c r="C17" s="975"/>
      <c r="D17" s="975"/>
      <c r="E17" s="975"/>
      <c r="F17" s="975"/>
      <c r="G17" s="975"/>
      <c r="H17" s="976"/>
      <c r="I17" s="23"/>
      <c r="J17" s="23"/>
      <c r="K17" s="23"/>
      <c r="L17" s="23"/>
      <c r="M17" s="23"/>
      <c r="N17" s="23"/>
    </row>
    <row r="18" spans="1:14" ht="16.5">
      <c r="A18" s="28">
        <v>3</v>
      </c>
      <c r="B18" s="974" t="s">
        <v>193</v>
      </c>
      <c r="C18" s="975"/>
      <c r="D18" s="975"/>
      <c r="E18" s="975"/>
      <c r="F18" s="975"/>
      <c r="G18" s="975"/>
      <c r="H18" s="976"/>
      <c r="I18" s="23"/>
      <c r="J18" s="23"/>
      <c r="K18" s="23"/>
      <c r="L18" s="23"/>
      <c r="M18" s="23"/>
      <c r="N18" s="23"/>
    </row>
    <row r="19" spans="1:14" ht="16.5">
      <c r="A19" s="973" t="s">
        <v>47</v>
      </c>
      <c r="B19" s="973"/>
      <c r="C19" s="973"/>
      <c r="D19" s="973"/>
      <c r="E19" s="973"/>
      <c r="F19" s="973"/>
      <c r="G19" s="973"/>
      <c r="H19" s="973"/>
      <c r="I19" s="25"/>
      <c r="J19" s="25"/>
      <c r="K19" s="25"/>
      <c r="L19" s="25"/>
      <c r="M19" s="25"/>
      <c r="N19" s="25"/>
    </row>
    <row r="20" spans="1:14" ht="16.5">
      <c r="A20" s="28">
        <v>1</v>
      </c>
      <c r="B20" s="969" t="s">
        <v>219</v>
      </c>
      <c r="C20" s="969"/>
      <c r="D20" s="969"/>
      <c r="E20" s="969"/>
      <c r="F20" s="969"/>
      <c r="G20" s="969"/>
      <c r="H20" s="969"/>
      <c r="I20" s="25"/>
      <c r="J20" s="25"/>
      <c r="K20" s="25"/>
      <c r="L20" s="25"/>
      <c r="M20" s="25"/>
      <c r="N20" s="25"/>
    </row>
    <row r="21" spans="1:14" ht="16.5">
      <c r="A21" s="28">
        <v>2</v>
      </c>
      <c r="B21" s="969" t="s">
        <v>220</v>
      </c>
      <c r="C21" s="969"/>
      <c r="D21" s="969"/>
      <c r="E21" s="969"/>
      <c r="F21" s="969"/>
      <c r="G21" s="969"/>
      <c r="H21" s="969"/>
      <c r="I21" s="25"/>
      <c r="J21" s="25"/>
      <c r="K21" s="25"/>
      <c r="L21" s="25"/>
      <c r="M21" s="25"/>
      <c r="N21" s="25"/>
    </row>
    <row r="22" spans="1:14" ht="16.5">
      <c r="A22" s="28">
        <v>3</v>
      </c>
      <c r="B22" s="970" t="s">
        <v>221</v>
      </c>
      <c r="C22" s="971"/>
      <c r="D22" s="971"/>
      <c r="E22" s="971"/>
      <c r="F22" s="971"/>
      <c r="G22" s="971"/>
      <c r="H22" s="972"/>
      <c r="I22" s="25"/>
      <c r="J22" s="25"/>
      <c r="K22" s="25"/>
      <c r="L22" s="25"/>
      <c r="M22" s="25"/>
      <c r="N22" s="25"/>
    </row>
    <row r="23" spans="1:14" ht="16.5">
      <c r="A23" s="984" t="s">
        <v>48</v>
      </c>
      <c r="B23" s="984"/>
      <c r="C23" s="984"/>
      <c r="D23" s="984"/>
      <c r="E23" s="984"/>
      <c r="F23" s="984"/>
      <c r="G23" s="984"/>
      <c r="H23" s="984"/>
      <c r="I23" s="25"/>
      <c r="J23" s="25"/>
      <c r="K23" s="25"/>
      <c r="L23" s="25"/>
      <c r="M23" s="25"/>
      <c r="N23" s="25"/>
    </row>
    <row r="24" spans="1:14" ht="16.5">
      <c r="A24" s="17">
        <v>1</v>
      </c>
      <c r="B24" s="969" t="s">
        <v>217</v>
      </c>
      <c r="C24" s="969"/>
      <c r="D24" s="969"/>
      <c r="E24" s="969"/>
      <c r="F24" s="969"/>
      <c r="G24" s="969"/>
      <c r="H24" s="969"/>
      <c r="I24" s="25"/>
      <c r="J24" s="25"/>
      <c r="K24" s="25"/>
      <c r="L24" s="25"/>
      <c r="M24" s="25"/>
      <c r="N24" s="25"/>
    </row>
    <row r="25" spans="1:14" ht="16.5">
      <c r="A25" s="17">
        <v>2</v>
      </c>
      <c r="B25" s="969" t="s">
        <v>218</v>
      </c>
      <c r="C25" s="969"/>
      <c r="D25" s="969"/>
      <c r="E25" s="969"/>
      <c r="F25" s="969"/>
      <c r="G25" s="969"/>
      <c r="H25" s="969"/>
      <c r="I25" s="25"/>
      <c r="J25" s="25"/>
      <c r="K25" s="25"/>
      <c r="L25" s="25"/>
      <c r="M25" s="25"/>
      <c r="N25" s="25"/>
    </row>
    <row r="26" spans="1:14" ht="16.5">
      <c r="A26" s="17">
        <v>3</v>
      </c>
      <c r="B26" s="969" t="s">
        <v>194</v>
      </c>
      <c r="C26" s="969"/>
      <c r="D26" s="969"/>
      <c r="E26" s="969"/>
      <c r="F26" s="969"/>
      <c r="G26" s="969"/>
      <c r="H26" s="969"/>
      <c r="I26" s="24"/>
      <c r="J26" s="24"/>
      <c r="K26" s="24"/>
      <c r="L26" s="24"/>
      <c r="M26" s="24"/>
      <c r="N26" s="24"/>
    </row>
    <row r="27" spans="1:14" ht="16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6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6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6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6.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6.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6.75" customHeight="1" hidden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2.75" customHeight="1" hidden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75" customHeight="1" hidden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 customHeight="1" hidden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ht="15" customHeight="1"/>
    <row r="40" ht="15" customHeight="1"/>
    <row r="41" ht="15" customHeight="1"/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sheetProtection/>
  <mergeCells count="26">
    <mergeCell ref="B11:H11"/>
    <mergeCell ref="B12:H12"/>
    <mergeCell ref="A1:N1"/>
    <mergeCell ref="A2:N2"/>
    <mergeCell ref="B4:H4"/>
    <mergeCell ref="B6:H6"/>
    <mergeCell ref="B7:H7"/>
    <mergeCell ref="A3:M3"/>
    <mergeCell ref="A5:H5"/>
    <mergeCell ref="A13:H13"/>
    <mergeCell ref="B9:H9"/>
    <mergeCell ref="B26:H26"/>
    <mergeCell ref="B8:H8"/>
    <mergeCell ref="B14:H14"/>
    <mergeCell ref="B20:H20"/>
    <mergeCell ref="B10:H10"/>
    <mergeCell ref="B24:H24"/>
    <mergeCell ref="A19:H19"/>
    <mergeCell ref="A23:H23"/>
    <mergeCell ref="B25:H25"/>
    <mergeCell ref="B22:H22"/>
    <mergeCell ref="B21:H21"/>
    <mergeCell ref="A15:H15"/>
    <mergeCell ref="B18:H18"/>
    <mergeCell ref="B16:H16"/>
    <mergeCell ref="B17:H17"/>
  </mergeCells>
  <printOptions/>
  <pageMargins left="0.4330708661417323" right="0.15748031496062992" top="1.07" bottom="0.1968503937007874" header="0.15748031496062992" footer="0.1968503937007874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="60" zoomScalePageLayoutView="0" workbookViewId="0" topLeftCell="A1">
      <selection activeCell="M7" sqref="M7"/>
    </sheetView>
  </sheetViews>
  <sheetFormatPr defaultColWidth="9.00390625" defaultRowHeight="12.75"/>
  <cols>
    <col min="9" max="10" width="25.875" style="0" customWidth="1"/>
    <col min="11" max="13" width="15.25390625" style="0" customWidth="1"/>
  </cols>
  <sheetData>
    <row r="1" spans="1:14" ht="52.5" customHeight="1" thickBot="1">
      <c r="A1" s="986" t="s">
        <v>257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</row>
    <row r="2" spans="1:14" ht="32.25" thickBot="1">
      <c r="A2" s="98" t="s">
        <v>44</v>
      </c>
      <c r="B2" s="990" t="s">
        <v>195</v>
      </c>
      <c r="C2" s="991"/>
      <c r="D2" s="991"/>
      <c r="E2" s="991"/>
      <c r="F2" s="991"/>
      <c r="G2" s="991"/>
      <c r="H2" s="992"/>
      <c r="I2" s="100" t="s">
        <v>196</v>
      </c>
      <c r="J2" s="100" t="s">
        <v>197</v>
      </c>
      <c r="K2" s="101" t="s">
        <v>198</v>
      </c>
      <c r="L2" s="99" t="s">
        <v>199</v>
      </c>
      <c r="M2" s="102" t="s">
        <v>200</v>
      </c>
      <c r="N2" s="20"/>
    </row>
    <row r="3" spans="1:14" ht="99.75" customHeight="1">
      <c r="A3" s="993">
        <v>1</v>
      </c>
      <c r="B3" s="994" t="s">
        <v>206</v>
      </c>
      <c r="C3" s="995"/>
      <c r="D3" s="995"/>
      <c r="E3" s="995"/>
      <c r="F3" s="995"/>
      <c r="G3" s="995"/>
      <c r="H3" s="996"/>
      <c r="I3" s="104" t="s">
        <v>207</v>
      </c>
      <c r="J3" s="105" t="s">
        <v>202</v>
      </c>
      <c r="K3" s="105">
        <v>4</v>
      </c>
      <c r="L3" s="106">
        <v>36</v>
      </c>
      <c r="M3" s="124">
        <v>1</v>
      </c>
      <c r="N3" s="21"/>
    </row>
    <row r="4" spans="1:14" ht="32.25" thickBot="1">
      <c r="A4" s="993"/>
      <c r="B4" s="994"/>
      <c r="C4" s="995"/>
      <c r="D4" s="995"/>
      <c r="E4" s="995"/>
      <c r="F4" s="995"/>
      <c r="G4" s="995"/>
      <c r="H4" s="996"/>
      <c r="I4" s="107" t="s">
        <v>203</v>
      </c>
      <c r="J4" s="108" t="s">
        <v>202</v>
      </c>
      <c r="K4" s="108">
        <v>4</v>
      </c>
      <c r="L4" s="109">
        <v>36</v>
      </c>
      <c r="M4" s="125">
        <v>1</v>
      </c>
      <c r="N4" s="21"/>
    </row>
    <row r="5" spans="1:14" ht="17.25" thickBot="1">
      <c r="A5" s="997" t="s">
        <v>204</v>
      </c>
      <c r="B5" s="998"/>
      <c r="C5" s="998"/>
      <c r="D5" s="998"/>
      <c r="E5" s="998"/>
      <c r="F5" s="998"/>
      <c r="G5" s="998"/>
      <c r="H5" s="998"/>
      <c r="I5" s="998"/>
      <c r="J5" s="998"/>
      <c r="K5" s="999"/>
      <c r="L5" s="110">
        <f>SUM(L3:L4)</f>
        <v>72</v>
      </c>
      <c r="M5" s="111">
        <f>SUM(M3:M4)</f>
        <v>2</v>
      </c>
      <c r="N5" s="21"/>
    </row>
    <row r="6" spans="1:14" ht="47.25">
      <c r="A6" s="1003">
        <v>2</v>
      </c>
      <c r="B6" s="1005" t="s">
        <v>170</v>
      </c>
      <c r="C6" s="1005"/>
      <c r="D6" s="1005"/>
      <c r="E6" s="1005"/>
      <c r="F6" s="1005"/>
      <c r="G6" s="1005"/>
      <c r="H6" s="1005"/>
      <c r="I6" s="104" t="s">
        <v>201</v>
      </c>
      <c r="J6" s="105" t="s">
        <v>202</v>
      </c>
      <c r="K6" s="112">
        <v>4</v>
      </c>
      <c r="L6" s="113">
        <v>72</v>
      </c>
      <c r="M6" s="868">
        <v>2</v>
      </c>
      <c r="N6" s="22"/>
    </row>
    <row r="7" spans="1:14" ht="32.25" thickBot="1">
      <c r="A7" s="1004"/>
      <c r="B7" s="1006"/>
      <c r="C7" s="1006"/>
      <c r="D7" s="1006"/>
      <c r="E7" s="1006"/>
      <c r="F7" s="1006"/>
      <c r="G7" s="1006"/>
      <c r="H7" s="1006"/>
      <c r="I7" s="107" t="s">
        <v>203</v>
      </c>
      <c r="J7" s="108" t="s">
        <v>202</v>
      </c>
      <c r="K7" s="114">
        <v>5</v>
      </c>
      <c r="L7" s="115">
        <v>36</v>
      </c>
      <c r="M7" s="116">
        <v>1</v>
      </c>
      <c r="N7" s="22"/>
    </row>
    <row r="8" spans="1:14" ht="17.25" thickBot="1">
      <c r="A8" s="997" t="s">
        <v>204</v>
      </c>
      <c r="B8" s="998"/>
      <c r="C8" s="998"/>
      <c r="D8" s="998"/>
      <c r="E8" s="998"/>
      <c r="F8" s="998"/>
      <c r="G8" s="998"/>
      <c r="H8" s="998"/>
      <c r="I8" s="998"/>
      <c r="J8" s="998"/>
      <c r="K8" s="998"/>
      <c r="L8" s="117">
        <f>SUM(L6:L7)</f>
        <v>108</v>
      </c>
      <c r="M8" s="118">
        <f>SUM(M6:M7)</f>
        <v>3</v>
      </c>
      <c r="N8" s="23"/>
    </row>
    <row r="9" spans="1:14" ht="17.25" thickBot="1">
      <c r="A9" s="103">
        <v>3</v>
      </c>
      <c r="B9" s="1000" t="s">
        <v>216</v>
      </c>
      <c r="C9" s="1001"/>
      <c r="D9" s="1001"/>
      <c r="E9" s="1001"/>
      <c r="F9" s="1001"/>
      <c r="G9" s="1001"/>
      <c r="H9" s="1001"/>
      <c r="I9" s="1002"/>
      <c r="J9" s="107" t="s">
        <v>202</v>
      </c>
      <c r="K9" s="119">
        <v>6</v>
      </c>
      <c r="L9" s="120">
        <v>108</v>
      </c>
      <c r="M9" s="121">
        <v>3</v>
      </c>
      <c r="N9" s="23"/>
    </row>
    <row r="10" spans="1:14" ht="17.25" thickBot="1">
      <c r="A10" s="987" t="s">
        <v>205</v>
      </c>
      <c r="B10" s="988"/>
      <c r="C10" s="988"/>
      <c r="D10" s="988"/>
      <c r="E10" s="988"/>
      <c r="F10" s="988"/>
      <c r="G10" s="988"/>
      <c r="H10" s="988"/>
      <c r="I10" s="988"/>
      <c r="J10" s="988"/>
      <c r="K10" s="989"/>
      <c r="L10" s="122">
        <f>SUM(L5+L8+L9)</f>
        <v>288</v>
      </c>
      <c r="M10" s="126">
        <f>SUM(M5+M8+M9)</f>
        <v>8</v>
      </c>
      <c r="N10" s="23"/>
    </row>
  </sheetData>
  <sheetProtection/>
  <mergeCells count="10">
    <mergeCell ref="A10:K10"/>
    <mergeCell ref="A1:N1"/>
    <mergeCell ref="B2:H2"/>
    <mergeCell ref="A3:A4"/>
    <mergeCell ref="B3:H4"/>
    <mergeCell ref="A5:K5"/>
    <mergeCell ref="B9:I9"/>
    <mergeCell ref="A6:A7"/>
    <mergeCell ref="B6:H7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38"/>
  <sheetViews>
    <sheetView tabSelected="1" zoomScalePageLayoutView="0" workbookViewId="0" topLeftCell="A1">
      <selection activeCell="A3" sqref="A3:O38"/>
    </sheetView>
  </sheetViews>
  <sheetFormatPr defaultColWidth="9.00390625" defaultRowHeight="12.75"/>
  <sheetData>
    <row r="3" spans="1:15" ht="12.75">
      <c r="A3" s="1123" t="s">
        <v>369</v>
      </c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</row>
    <row r="4" spans="1:15" ht="12.75">
      <c r="A4" s="1124"/>
      <c r="B4" s="1124"/>
      <c r="C4" s="1124"/>
      <c r="D4" s="1124"/>
      <c r="E4" s="1124"/>
      <c r="F4" s="1124"/>
      <c r="G4" s="1124"/>
      <c r="H4" s="1124"/>
      <c r="I4" s="1124"/>
      <c r="J4" s="1124"/>
      <c r="K4" s="1124"/>
      <c r="L4" s="1124"/>
      <c r="M4" s="1124"/>
      <c r="N4" s="1124"/>
      <c r="O4" s="1124"/>
    </row>
    <row r="5" spans="1:15" ht="12.75">
      <c r="A5" s="1124"/>
      <c r="B5" s="1124"/>
      <c r="C5" s="1124"/>
      <c r="D5" s="1124"/>
      <c r="E5" s="1124"/>
      <c r="F5" s="1124"/>
      <c r="G5" s="1124"/>
      <c r="H5" s="1124"/>
      <c r="I5" s="1124"/>
      <c r="J5" s="1124"/>
      <c r="K5" s="1124"/>
      <c r="L5" s="1124"/>
      <c r="M5" s="1124"/>
      <c r="N5" s="1124"/>
      <c r="O5" s="1124"/>
    </row>
    <row r="6" spans="1:15" ht="12.75">
      <c r="A6" s="1124"/>
      <c r="B6" s="1124"/>
      <c r="C6" s="1124"/>
      <c r="D6" s="1124"/>
      <c r="E6" s="1124"/>
      <c r="F6" s="1124"/>
      <c r="G6" s="1124"/>
      <c r="H6" s="1124"/>
      <c r="I6" s="1124"/>
      <c r="J6" s="1124"/>
      <c r="K6" s="1124"/>
      <c r="L6" s="1124"/>
      <c r="M6" s="1124"/>
      <c r="N6" s="1124"/>
      <c r="O6" s="1124"/>
    </row>
    <row r="7" spans="1:15" ht="12.75">
      <c r="A7" s="1124"/>
      <c r="B7" s="1124"/>
      <c r="C7" s="1124"/>
      <c r="D7" s="1124"/>
      <c r="E7" s="1124"/>
      <c r="F7" s="1124"/>
      <c r="G7" s="1124"/>
      <c r="H7" s="1124"/>
      <c r="I7" s="1124"/>
      <c r="J7" s="1124"/>
      <c r="K7" s="1124"/>
      <c r="L7" s="1124"/>
      <c r="M7" s="1124"/>
      <c r="N7" s="1124"/>
      <c r="O7" s="1124"/>
    </row>
    <row r="8" spans="1:15" ht="12.75">
      <c r="A8" s="1124"/>
      <c r="B8" s="1124"/>
      <c r="C8" s="1124"/>
      <c r="D8" s="1124"/>
      <c r="E8" s="1124"/>
      <c r="F8" s="1124"/>
      <c r="G8" s="1124"/>
      <c r="H8" s="1124"/>
      <c r="I8" s="1124"/>
      <c r="J8" s="1124"/>
      <c r="K8" s="1124"/>
      <c r="L8" s="1124"/>
      <c r="M8" s="1124"/>
      <c r="N8" s="1124"/>
      <c r="O8" s="1124"/>
    </row>
    <row r="9" spans="1:15" ht="12.75">
      <c r="A9" s="1124"/>
      <c r="B9" s="1124"/>
      <c r="C9" s="1124"/>
      <c r="D9" s="1124"/>
      <c r="E9" s="1124"/>
      <c r="F9" s="1124"/>
      <c r="G9" s="1124"/>
      <c r="H9" s="1124"/>
      <c r="I9" s="1124"/>
      <c r="J9" s="1124"/>
      <c r="K9" s="1124"/>
      <c r="L9" s="1124"/>
      <c r="M9" s="1124"/>
      <c r="N9" s="1124"/>
      <c r="O9" s="1124"/>
    </row>
    <row r="10" spans="1:15" ht="12.75">
      <c r="A10" s="1124"/>
      <c r="B10" s="1124"/>
      <c r="C10" s="1124"/>
      <c r="D10" s="1124"/>
      <c r="E10" s="1124"/>
      <c r="F10" s="1124"/>
      <c r="G10" s="1124"/>
      <c r="H10" s="1124"/>
      <c r="I10" s="1124"/>
      <c r="J10" s="1124"/>
      <c r="K10" s="1124"/>
      <c r="L10" s="1124"/>
      <c r="M10" s="1124"/>
      <c r="N10" s="1124"/>
      <c r="O10" s="1124"/>
    </row>
    <row r="11" spans="1:15" ht="12.75">
      <c r="A11" s="1124"/>
      <c r="B11" s="1124"/>
      <c r="C11" s="1124"/>
      <c r="D11" s="1124"/>
      <c r="E11" s="1124"/>
      <c r="F11" s="1124"/>
      <c r="G11" s="1124"/>
      <c r="H11" s="1124"/>
      <c r="I11" s="1124"/>
      <c r="J11" s="1124"/>
      <c r="K11" s="1124"/>
      <c r="L11" s="1124"/>
      <c r="M11" s="1124"/>
      <c r="N11" s="1124"/>
      <c r="O11" s="1124"/>
    </row>
    <row r="12" spans="1:15" ht="12.75">
      <c r="A12" s="1124"/>
      <c r="B12" s="1124"/>
      <c r="C12" s="1124"/>
      <c r="D12" s="1124"/>
      <c r="E12" s="1124"/>
      <c r="F12" s="1124"/>
      <c r="G12" s="1124"/>
      <c r="H12" s="1124"/>
      <c r="I12" s="1124"/>
      <c r="J12" s="1124"/>
      <c r="K12" s="1124"/>
      <c r="L12" s="1124"/>
      <c r="M12" s="1124"/>
      <c r="N12" s="1124"/>
      <c r="O12" s="1124"/>
    </row>
    <row r="13" spans="1:15" ht="12.75">
      <c r="A13" s="1124"/>
      <c r="B13" s="1124"/>
      <c r="C13" s="1124"/>
      <c r="D13" s="1124"/>
      <c r="E13" s="1124"/>
      <c r="F13" s="1124"/>
      <c r="G13" s="1124"/>
      <c r="H13" s="1124"/>
      <c r="I13" s="1124"/>
      <c r="J13" s="1124"/>
      <c r="K13" s="1124"/>
      <c r="L13" s="1124"/>
      <c r="M13" s="1124"/>
      <c r="N13" s="1124"/>
      <c r="O13" s="1124"/>
    </row>
    <row r="14" spans="1:15" ht="12.75">
      <c r="A14" s="1124"/>
      <c r="B14" s="1124"/>
      <c r="C14" s="1124"/>
      <c r="D14" s="1124"/>
      <c r="E14" s="1124"/>
      <c r="F14" s="1124"/>
      <c r="G14" s="1124"/>
      <c r="H14" s="1124"/>
      <c r="I14" s="1124"/>
      <c r="J14" s="1124"/>
      <c r="K14" s="1124"/>
      <c r="L14" s="1124"/>
      <c r="M14" s="1124"/>
      <c r="N14" s="1124"/>
      <c r="O14" s="1124"/>
    </row>
    <row r="15" spans="1:15" ht="12.75">
      <c r="A15" s="1124"/>
      <c r="B15" s="1124"/>
      <c r="C15" s="1124"/>
      <c r="D15" s="1124"/>
      <c r="E15" s="1124"/>
      <c r="F15" s="1124"/>
      <c r="G15" s="1124"/>
      <c r="H15" s="1124"/>
      <c r="I15" s="1124"/>
      <c r="J15" s="1124"/>
      <c r="K15" s="1124"/>
      <c r="L15" s="1124"/>
      <c r="M15" s="1124"/>
      <c r="N15" s="1124"/>
      <c r="O15" s="1124"/>
    </row>
    <row r="16" spans="1:15" ht="12.75">
      <c r="A16" s="1124"/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</row>
    <row r="17" spans="1:15" ht="12.75">
      <c r="A17" s="1124"/>
      <c r="B17" s="1124"/>
      <c r="C17" s="1124"/>
      <c r="D17" s="1124"/>
      <c r="E17" s="1124"/>
      <c r="F17" s="1124"/>
      <c r="G17" s="1124"/>
      <c r="H17" s="1124"/>
      <c r="I17" s="1124"/>
      <c r="J17" s="1124"/>
      <c r="K17" s="1124"/>
      <c r="L17" s="1124"/>
      <c r="M17" s="1124"/>
      <c r="N17" s="1124"/>
      <c r="O17" s="1124"/>
    </row>
    <row r="18" spans="1:15" ht="12.75">
      <c r="A18" s="1124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</row>
    <row r="19" spans="1:15" ht="12.75">
      <c r="A19" s="1124"/>
      <c r="B19" s="1124"/>
      <c r="C19" s="1124"/>
      <c r="D19" s="1124"/>
      <c r="E19" s="1124"/>
      <c r="F19" s="1124"/>
      <c r="G19" s="1124"/>
      <c r="H19" s="1124"/>
      <c r="I19" s="1124"/>
      <c r="J19" s="1124"/>
      <c r="K19" s="1124"/>
      <c r="L19" s="1124"/>
      <c r="M19" s="1124"/>
      <c r="N19" s="1124"/>
      <c r="O19" s="1124"/>
    </row>
    <row r="20" spans="1:15" ht="12.75">
      <c r="A20" s="1124"/>
      <c r="B20" s="1124"/>
      <c r="C20" s="1124"/>
      <c r="D20" s="1124"/>
      <c r="E20" s="1124"/>
      <c r="F20" s="1124"/>
      <c r="G20" s="1124"/>
      <c r="H20" s="1124"/>
      <c r="I20" s="1124"/>
      <c r="J20" s="1124"/>
      <c r="K20" s="1124"/>
      <c r="L20" s="1124"/>
      <c r="M20" s="1124"/>
      <c r="N20" s="1124"/>
      <c r="O20" s="1124"/>
    </row>
    <row r="21" spans="1:15" ht="12.75">
      <c r="A21" s="1124"/>
      <c r="B21" s="1124"/>
      <c r="C21" s="1124"/>
      <c r="D21" s="1124"/>
      <c r="E21" s="1124"/>
      <c r="F21" s="1124"/>
      <c r="G21" s="1124"/>
      <c r="H21" s="1124"/>
      <c r="I21" s="1124"/>
      <c r="J21" s="1124"/>
      <c r="K21" s="1124"/>
      <c r="L21" s="1124"/>
      <c r="M21" s="1124"/>
      <c r="N21" s="1124"/>
      <c r="O21" s="1124"/>
    </row>
    <row r="22" spans="1:15" ht="12.75">
      <c r="A22" s="1124"/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</row>
    <row r="23" spans="1:15" ht="12.75">
      <c r="A23" s="1124"/>
      <c r="B23" s="1124"/>
      <c r="C23" s="1124"/>
      <c r="D23" s="1124"/>
      <c r="E23" s="1124"/>
      <c r="F23" s="1124"/>
      <c r="G23" s="1124"/>
      <c r="H23" s="1124"/>
      <c r="I23" s="1124"/>
      <c r="J23" s="1124"/>
      <c r="K23" s="1124"/>
      <c r="L23" s="1124"/>
      <c r="M23" s="1124"/>
      <c r="N23" s="1124"/>
      <c r="O23" s="1124"/>
    </row>
    <row r="24" spans="1:15" ht="12.75">
      <c r="A24" s="1124"/>
      <c r="B24" s="1124"/>
      <c r="C24" s="1124"/>
      <c r="D24" s="1124"/>
      <c r="E24" s="1124"/>
      <c r="F24" s="1124"/>
      <c r="G24" s="1124"/>
      <c r="H24" s="1124"/>
      <c r="I24" s="1124"/>
      <c r="J24" s="1124"/>
      <c r="K24" s="1124"/>
      <c r="L24" s="1124"/>
      <c r="M24" s="1124"/>
      <c r="N24" s="1124"/>
      <c r="O24" s="1124"/>
    </row>
    <row r="25" spans="1:15" ht="12.75">
      <c r="A25" s="1124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</row>
    <row r="26" spans="1:15" ht="12.75">
      <c r="A26" s="1124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</row>
    <row r="27" spans="1:15" ht="12.75">
      <c r="A27" s="1124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</row>
    <row r="28" spans="1:15" ht="12.75">
      <c r="A28" s="1124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</row>
    <row r="29" spans="1:15" ht="12.75">
      <c r="A29" s="1124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</row>
    <row r="30" spans="1:15" ht="12.75">
      <c r="A30" s="1124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</row>
    <row r="31" spans="1:15" ht="12.75">
      <c r="A31" s="1124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</row>
    <row r="32" spans="1:15" ht="12.75">
      <c r="A32" s="1124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</row>
    <row r="33" spans="1:15" ht="12.75">
      <c r="A33" s="1124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</row>
    <row r="34" spans="1:15" ht="12.75">
      <c r="A34" s="1124"/>
      <c r="B34" s="1124"/>
      <c r="C34" s="1124"/>
      <c r="D34" s="1124"/>
      <c r="E34" s="1124"/>
      <c r="F34" s="1124"/>
      <c r="G34" s="1124"/>
      <c r="H34" s="1124"/>
      <c r="I34" s="1124"/>
      <c r="J34" s="1124"/>
      <c r="K34" s="1124"/>
      <c r="L34" s="1124"/>
      <c r="M34" s="1124"/>
      <c r="N34" s="1124"/>
      <c r="O34" s="1124"/>
    </row>
    <row r="35" spans="1:15" ht="12.75">
      <c r="A35" s="1124"/>
      <c r="B35" s="1124"/>
      <c r="C35" s="1124"/>
      <c r="D35" s="1124"/>
      <c r="E35" s="1124"/>
      <c r="F35" s="1124"/>
      <c r="G35" s="1124"/>
      <c r="H35" s="1124"/>
      <c r="I35" s="1124"/>
      <c r="J35" s="1124"/>
      <c r="K35" s="1124"/>
      <c r="L35" s="1124"/>
      <c r="M35" s="1124"/>
      <c r="N35" s="1124"/>
      <c r="O35" s="1124"/>
    </row>
    <row r="36" spans="1:15" ht="12.75">
      <c r="A36" s="1124"/>
      <c r="B36" s="1124"/>
      <c r="C36" s="1124"/>
      <c r="D36" s="1124"/>
      <c r="E36" s="1124"/>
      <c r="F36" s="1124"/>
      <c r="G36" s="1124"/>
      <c r="H36" s="1124"/>
      <c r="I36" s="1124"/>
      <c r="J36" s="1124"/>
      <c r="K36" s="1124"/>
      <c r="L36" s="1124"/>
      <c r="M36" s="1124"/>
      <c r="N36" s="1124"/>
      <c r="O36" s="1124"/>
    </row>
    <row r="37" spans="1:15" ht="12.75">
      <c r="A37" s="1124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</row>
    <row r="38" spans="1:15" ht="12.75">
      <c r="A38" s="1124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</row>
  </sheetData>
  <sheetProtection/>
  <mergeCells count="1">
    <mergeCell ref="A3:O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60"/>
  <sheetViews>
    <sheetView view="pageBreakPreview" zoomScale="50" zoomScaleNormal="75" zoomScaleSheetLayoutView="50" zoomScalePageLayoutView="0" workbookViewId="0" topLeftCell="A1">
      <selection activeCell="B104" sqref="B104"/>
    </sheetView>
  </sheetViews>
  <sheetFormatPr defaultColWidth="9.00390625" defaultRowHeight="12.75"/>
  <cols>
    <col min="1" max="1" width="18.125" style="4" customWidth="1"/>
    <col min="2" max="2" width="78.125" style="5" customWidth="1"/>
    <col min="3" max="7" width="9.25390625" style="5" customWidth="1"/>
    <col min="8" max="9" width="8.875" style="5" customWidth="1"/>
    <col min="10" max="14" width="9.75390625" style="5" customWidth="1"/>
    <col min="15" max="15" width="16.625" style="5" customWidth="1"/>
    <col min="16" max="16" width="16.375" style="38" customWidth="1"/>
    <col min="17" max="19" width="16.625" style="38" customWidth="1"/>
    <col min="20" max="22" width="16.25390625" style="38" customWidth="1"/>
    <col min="23" max="16384" width="9.125" style="5" customWidth="1"/>
  </cols>
  <sheetData>
    <row r="1" spans="1:22" ht="72.75" customHeight="1" thickBot="1">
      <c r="A1" s="1050" t="s">
        <v>249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</row>
    <row r="2" spans="1:22" ht="39.75" customHeight="1" thickBot="1">
      <c r="A2" s="1051" t="s">
        <v>13</v>
      </c>
      <c r="B2" s="1054" t="s">
        <v>14</v>
      </c>
      <c r="C2" s="1057" t="s">
        <v>208</v>
      </c>
      <c r="D2" s="1058"/>
      <c r="E2" s="1058"/>
      <c r="F2" s="1058"/>
      <c r="G2" s="1059"/>
      <c r="H2" s="1060" t="s">
        <v>15</v>
      </c>
      <c r="I2" s="1061"/>
      <c r="J2" s="1061"/>
      <c r="K2" s="1061"/>
      <c r="L2" s="1061"/>
      <c r="M2" s="1061"/>
      <c r="N2" s="1062"/>
      <c r="O2" s="1063" t="s">
        <v>21</v>
      </c>
      <c r="P2" s="1064"/>
      <c r="Q2" s="1064"/>
      <c r="R2" s="1064"/>
      <c r="S2" s="1064"/>
      <c r="T2" s="1064"/>
      <c r="U2" s="1064"/>
      <c r="V2" s="1065"/>
    </row>
    <row r="3" spans="1:22" ht="39.75" customHeight="1">
      <c r="A3" s="1052"/>
      <c r="B3" s="1055"/>
      <c r="C3" s="1066" t="s">
        <v>154</v>
      </c>
      <c r="D3" s="1045" t="s">
        <v>155</v>
      </c>
      <c r="E3" s="1045" t="s">
        <v>156</v>
      </c>
      <c r="F3" s="1045" t="s">
        <v>157</v>
      </c>
      <c r="G3" s="1035" t="s">
        <v>158</v>
      </c>
      <c r="H3" s="1037" t="s">
        <v>16</v>
      </c>
      <c r="I3" s="1039" t="s">
        <v>17</v>
      </c>
      <c r="J3" s="1041" t="s">
        <v>18</v>
      </c>
      <c r="K3" s="1041"/>
      <c r="L3" s="1041"/>
      <c r="M3" s="1041"/>
      <c r="N3" s="1042"/>
      <c r="O3" s="1047" t="s">
        <v>22</v>
      </c>
      <c r="P3" s="1048"/>
      <c r="Q3" s="1047" t="s">
        <v>50</v>
      </c>
      <c r="R3" s="1049"/>
      <c r="S3" s="1048"/>
      <c r="T3" s="1047" t="s">
        <v>51</v>
      </c>
      <c r="U3" s="1049"/>
      <c r="V3" s="1048"/>
    </row>
    <row r="4" spans="1:22" ht="16.5" customHeight="1">
      <c r="A4" s="1052"/>
      <c r="B4" s="1055"/>
      <c r="C4" s="1066"/>
      <c r="D4" s="1045"/>
      <c r="E4" s="1045"/>
      <c r="F4" s="1045"/>
      <c r="G4" s="1035"/>
      <c r="H4" s="1037"/>
      <c r="I4" s="1039"/>
      <c r="J4" s="1041"/>
      <c r="K4" s="1041"/>
      <c r="L4" s="1041"/>
      <c r="M4" s="1041"/>
      <c r="N4" s="1042"/>
      <c r="O4" s="129" t="s">
        <v>54</v>
      </c>
      <c r="P4" s="128" t="s">
        <v>55</v>
      </c>
      <c r="Q4" s="129" t="s">
        <v>56</v>
      </c>
      <c r="R4" s="1044" t="s">
        <v>57</v>
      </c>
      <c r="S4" s="1068"/>
      <c r="T4" s="1043" t="s">
        <v>58</v>
      </c>
      <c r="U4" s="1044"/>
      <c r="V4" s="128" t="s">
        <v>132</v>
      </c>
    </row>
    <row r="5" spans="1:22" ht="179.25" customHeight="1" thickBot="1">
      <c r="A5" s="1053"/>
      <c r="B5" s="1056"/>
      <c r="C5" s="1067"/>
      <c r="D5" s="1046"/>
      <c r="E5" s="1046"/>
      <c r="F5" s="1046"/>
      <c r="G5" s="1036"/>
      <c r="H5" s="1038"/>
      <c r="I5" s="1040"/>
      <c r="J5" s="136" t="s">
        <v>19</v>
      </c>
      <c r="K5" s="136" t="s">
        <v>136</v>
      </c>
      <c r="L5" s="136" t="s">
        <v>20</v>
      </c>
      <c r="M5" s="136" t="s">
        <v>236</v>
      </c>
      <c r="N5" s="137" t="s">
        <v>137</v>
      </c>
      <c r="O5" s="138" t="s">
        <v>112</v>
      </c>
      <c r="P5" s="139" t="s">
        <v>113</v>
      </c>
      <c r="Q5" s="138" t="s">
        <v>112</v>
      </c>
      <c r="R5" s="140" t="s">
        <v>163</v>
      </c>
      <c r="S5" s="139" t="s">
        <v>212</v>
      </c>
      <c r="T5" s="138" t="s">
        <v>164</v>
      </c>
      <c r="U5" s="140" t="s">
        <v>213</v>
      </c>
      <c r="V5" s="139" t="s">
        <v>112</v>
      </c>
    </row>
    <row r="6" spans="1:22" ht="15">
      <c r="A6" s="130">
        <v>1</v>
      </c>
      <c r="B6" s="131">
        <v>2</v>
      </c>
      <c r="C6" s="132">
        <v>3</v>
      </c>
      <c r="D6" s="133">
        <v>4</v>
      </c>
      <c r="E6" s="133">
        <v>5</v>
      </c>
      <c r="F6" s="133">
        <v>6</v>
      </c>
      <c r="G6" s="134">
        <v>7</v>
      </c>
      <c r="H6" s="132">
        <v>8</v>
      </c>
      <c r="I6" s="133">
        <v>9</v>
      </c>
      <c r="J6" s="133">
        <v>10</v>
      </c>
      <c r="K6" s="133">
        <v>11</v>
      </c>
      <c r="L6" s="133">
        <v>12</v>
      </c>
      <c r="M6" s="133"/>
      <c r="N6" s="135">
        <v>13</v>
      </c>
      <c r="O6" s="132">
        <v>14</v>
      </c>
      <c r="P6" s="134">
        <v>15</v>
      </c>
      <c r="Q6" s="132">
        <v>16</v>
      </c>
      <c r="R6" s="133">
        <v>17</v>
      </c>
      <c r="S6" s="134">
        <v>18</v>
      </c>
      <c r="T6" s="132">
        <v>19</v>
      </c>
      <c r="U6" s="133">
        <v>20</v>
      </c>
      <c r="V6" s="134">
        <v>21</v>
      </c>
    </row>
    <row r="7" spans="1:22" ht="35.25" customHeight="1" thickBot="1">
      <c r="A7" s="141" t="s">
        <v>60</v>
      </c>
      <c r="B7" s="142" t="s">
        <v>59</v>
      </c>
      <c r="C7" s="143"/>
      <c r="D7" s="144"/>
      <c r="E7" s="144"/>
      <c r="F7" s="144"/>
      <c r="G7" s="145"/>
      <c r="H7" s="146">
        <f aca="true" t="shared" si="0" ref="H7:P7">SUM(H8:H16)</f>
        <v>1155</v>
      </c>
      <c r="I7" s="147">
        <f t="shared" si="0"/>
        <v>265</v>
      </c>
      <c r="J7" s="147">
        <f t="shared" si="0"/>
        <v>890</v>
      </c>
      <c r="K7" s="147">
        <f t="shared" si="0"/>
        <v>521</v>
      </c>
      <c r="L7" s="147">
        <f t="shared" si="0"/>
        <v>369</v>
      </c>
      <c r="M7" s="147"/>
      <c r="N7" s="148"/>
      <c r="O7" s="146">
        <f t="shared" si="0"/>
        <v>384</v>
      </c>
      <c r="P7" s="149">
        <f t="shared" si="0"/>
        <v>506</v>
      </c>
      <c r="Q7" s="146"/>
      <c r="R7" s="147"/>
      <c r="S7" s="149"/>
      <c r="T7" s="146"/>
      <c r="U7" s="147"/>
      <c r="V7" s="150"/>
    </row>
    <row r="8" spans="1:22" ht="32.25" customHeight="1">
      <c r="A8" s="151" t="s">
        <v>61</v>
      </c>
      <c r="B8" s="152" t="s">
        <v>65</v>
      </c>
      <c r="C8" s="153"/>
      <c r="D8" s="154"/>
      <c r="E8" s="154">
        <v>2</v>
      </c>
      <c r="F8" s="154">
        <v>1</v>
      </c>
      <c r="G8" s="155"/>
      <c r="H8" s="156">
        <f>SUM(I8:J8)</f>
        <v>152</v>
      </c>
      <c r="I8" s="157">
        <v>35</v>
      </c>
      <c r="J8" s="157">
        <f>SUM(O8:P8)</f>
        <v>117</v>
      </c>
      <c r="K8" s="157">
        <v>0</v>
      </c>
      <c r="L8" s="157">
        <v>117</v>
      </c>
      <c r="M8" s="157"/>
      <c r="N8" s="158"/>
      <c r="O8" s="156">
        <v>48</v>
      </c>
      <c r="P8" s="159">
        <v>69</v>
      </c>
      <c r="Q8" s="156"/>
      <c r="R8" s="160"/>
      <c r="S8" s="161"/>
      <c r="T8" s="162"/>
      <c r="U8" s="160"/>
      <c r="V8" s="159"/>
    </row>
    <row r="9" spans="1:22" ht="32.25" customHeight="1">
      <c r="A9" s="163" t="s">
        <v>63</v>
      </c>
      <c r="B9" s="164" t="s">
        <v>159</v>
      </c>
      <c r="C9" s="165">
        <v>2</v>
      </c>
      <c r="D9" s="166"/>
      <c r="E9" s="166">
        <v>1</v>
      </c>
      <c r="F9" s="166"/>
      <c r="G9" s="167"/>
      <c r="H9" s="168">
        <f aca="true" t="shared" si="1" ref="H9:H14">SUM(I9:J9)</f>
        <v>152</v>
      </c>
      <c r="I9" s="169">
        <v>35</v>
      </c>
      <c r="J9" s="169">
        <f aca="true" t="shared" si="2" ref="J9:J14">SUM(O9:P9)</f>
        <v>117</v>
      </c>
      <c r="K9" s="169">
        <v>117</v>
      </c>
      <c r="L9" s="169"/>
      <c r="M9" s="169"/>
      <c r="N9" s="170"/>
      <c r="O9" s="168">
        <v>48</v>
      </c>
      <c r="P9" s="171">
        <v>69</v>
      </c>
      <c r="Q9" s="168"/>
      <c r="R9" s="172"/>
      <c r="S9" s="173"/>
      <c r="T9" s="174"/>
      <c r="U9" s="172"/>
      <c r="V9" s="171"/>
    </row>
    <row r="10" spans="1:22" ht="32.25" customHeight="1">
      <c r="A10" s="163" t="s">
        <v>64</v>
      </c>
      <c r="B10" s="164" t="s">
        <v>77</v>
      </c>
      <c r="C10" s="165">
        <v>1.2</v>
      </c>
      <c r="D10" s="166"/>
      <c r="E10" s="166"/>
      <c r="F10" s="166"/>
      <c r="G10" s="167"/>
      <c r="H10" s="168">
        <f t="shared" si="1"/>
        <v>152</v>
      </c>
      <c r="I10" s="169">
        <v>35</v>
      </c>
      <c r="J10" s="169">
        <f t="shared" si="2"/>
        <v>117</v>
      </c>
      <c r="K10" s="169">
        <v>117</v>
      </c>
      <c r="L10" s="169"/>
      <c r="M10" s="169"/>
      <c r="N10" s="170"/>
      <c r="O10" s="168">
        <v>48</v>
      </c>
      <c r="P10" s="171">
        <v>69</v>
      </c>
      <c r="Q10" s="168"/>
      <c r="R10" s="172"/>
      <c r="S10" s="173"/>
      <c r="T10" s="174"/>
      <c r="U10" s="172"/>
      <c r="V10" s="171"/>
    </row>
    <row r="11" spans="1:22" s="38" customFormat="1" ht="32.25" customHeight="1">
      <c r="A11" s="163" t="s">
        <v>66</v>
      </c>
      <c r="B11" s="164" t="s">
        <v>149</v>
      </c>
      <c r="C11" s="165"/>
      <c r="D11" s="166"/>
      <c r="E11" s="166">
        <v>2</v>
      </c>
      <c r="F11" s="166">
        <v>1</v>
      </c>
      <c r="G11" s="167"/>
      <c r="H11" s="168">
        <f t="shared" si="1"/>
        <v>152</v>
      </c>
      <c r="I11" s="169">
        <v>35</v>
      </c>
      <c r="J11" s="169">
        <f t="shared" si="2"/>
        <v>117</v>
      </c>
      <c r="K11" s="169">
        <v>0</v>
      </c>
      <c r="L11" s="169">
        <v>117</v>
      </c>
      <c r="M11" s="169"/>
      <c r="N11" s="170"/>
      <c r="O11" s="168">
        <v>48</v>
      </c>
      <c r="P11" s="171">
        <v>69</v>
      </c>
      <c r="Q11" s="168"/>
      <c r="R11" s="172"/>
      <c r="S11" s="173"/>
      <c r="T11" s="174"/>
      <c r="U11" s="172"/>
      <c r="V11" s="171"/>
    </row>
    <row r="12" spans="1:22" ht="32.25" customHeight="1">
      <c r="A12" s="163" t="s">
        <v>68</v>
      </c>
      <c r="B12" s="164" t="s">
        <v>160</v>
      </c>
      <c r="C12" s="165"/>
      <c r="D12" s="166"/>
      <c r="E12" s="166">
        <v>2</v>
      </c>
      <c r="F12" s="166">
        <v>1</v>
      </c>
      <c r="G12" s="167"/>
      <c r="H12" s="168">
        <f t="shared" si="1"/>
        <v>101</v>
      </c>
      <c r="I12" s="169">
        <v>23</v>
      </c>
      <c r="J12" s="169">
        <f t="shared" si="2"/>
        <v>78</v>
      </c>
      <c r="K12" s="169">
        <v>78</v>
      </c>
      <c r="L12" s="169"/>
      <c r="M12" s="169"/>
      <c r="N12" s="170"/>
      <c r="O12" s="168">
        <v>32</v>
      </c>
      <c r="P12" s="171">
        <v>46</v>
      </c>
      <c r="Q12" s="168"/>
      <c r="R12" s="172"/>
      <c r="S12" s="173"/>
      <c r="T12" s="174"/>
      <c r="U12" s="172"/>
      <c r="V12" s="171"/>
    </row>
    <row r="13" spans="1:22" s="38" customFormat="1" ht="32.25" customHeight="1">
      <c r="A13" s="163" t="s">
        <v>69</v>
      </c>
      <c r="B13" s="164" t="s">
        <v>161</v>
      </c>
      <c r="C13" s="165">
        <v>1</v>
      </c>
      <c r="D13" s="166"/>
      <c r="E13" s="166">
        <v>2</v>
      </c>
      <c r="F13" s="166"/>
      <c r="G13" s="167"/>
      <c r="H13" s="168">
        <f t="shared" si="1"/>
        <v>101</v>
      </c>
      <c r="I13" s="169">
        <v>23</v>
      </c>
      <c r="J13" s="169">
        <f t="shared" si="2"/>
        <v>78</v>
      </c>
      <c r="K13" s="169">
        <v>60</v>
      </c>
      <c r="L13" s="169">
        <v>18</v>
      </c>
      <c r="M13" s="169"/>
      <c r="N13" s="170"/>
      <c r="O13" s="168">
        <v>32</v>
      </c>
      <c r="P13" s="171">
        <v>46</v>
      </c>
      <c r="Q13" s="168"/>
      <c r="R13" s="172"/>
      <c r="S13" s="173"/>
      <c r="T13" s="174"/>
      <c r="U13" s="172"/>
      <c r="V13" s="171"/>
    </row>
    <row r="14" spans="1:22" ht="32.25" customHeight="1">
      <c r="A14" s="163" t="s">
        <v>70</v>
      </c>
      <c r="B14" s="164" t="s">
        <v>162</v>
      </c>
      <c r="C14" s="165"/>
      <c r="D14" s="166"/>
      <c r="E14" s="166">
        <v>2</v>
      </c>
      <c r="F14" s="166">
        <v>1</v>
      </c>
      <c r="G14" s="167"/>
      <c r="H14" s="168">
        <f t="shared" si="1"/>
        <v>101</v>
      </c>
      <c r="I14" s="169">
        <v>23</v>
      </c>
      <c r="J14" s="169">
        <f t="shared" si="2"/>
        <v>78</v>
      </c>
      <c r="K14" s="169">
        <v>78</v>
      </c>
      <c r="L14" s="169"/>
      <c r="M14" s="169"/>
      <c r="N14" s="170"/>
      <c r="O14" s="168">
        <v>32</v>
      </c>
      <c r="P14" s="171">
        <v>46</v>
      </c>
      <c r="Q14" s="168"/>
      <c r="R14" s="172"/>
      <c r="S14" s="173"/>
      <c r="T14" s="174"/>
      <c r="U14" s="172"/>
      <c r="V14" s="171"/>
    </row>
    <row r="15" spans="1:22" ht="32.25" customHeight="1">
      <c r="A15" s="163" t="s">
        <v>71</v>
      </c>
      <c r="B15" s="164" t="s">
        <v>3</v>
      </c>
      <c r="C15" s="165"/>
      <c r="D15" s="166">
        <v>1.2</v>
      </c>
      <c r="E15" s="166"/>
      <c r="F15" s="166"/>
      <c r="G15" s="167"/>
      <c r="H15" s="168">
        <f aca="true" t="shared" si="3" ref="H15:H20">SUM(I15:J15)</f>
        <v>152</v>
      </c>
      <c r="I15" s="169">
        <v>35</v>
      </c>
      <c r="J15" s="169">
        <v>117</v>
      </c>
      <c r="K15" s="169"/>
      <c r="L15" s="169">
        <v>117</v>
      </c>
      <c r="M15" s="169"/>
      <c r="N15" s="170"/>
      <c r="O15" s="168">
        <v>48</v>
      </c>
      <c r="P15" s="171">
        <v>69</v>
      </c>
      <c r="Q15" s="168"/>
      <c r="R15" s="172"/>
      <c r="S15" s="173"/>
      <c r="T15" s="174"/>
      <c r="U15" s="172"/>
      <c r="V15" s="171"/>
    </row>
    <row r="16" spans="1:24" s="127" customFormat="1" ht="32.25" customHeight="1" thickBot="1">
      <c r="A16" s="175" t="s">
        <v>72</v>
      </c>
      <c r="B16" s="176" t="s">
        <v>73</v>
      </c>
      <c r="C16" s="177"/>
      <c r="D16" s="178"/>
      <c r="E16" s="178">
        <v>1.2</v>
      </c>
      <c r="F16" s="178"/>
      <c r="G16" s="179"/>
      <c r="H16" s="180">
        <f t="shared" si="3"/>
        <v>92</v>
      </c>
      <c r="I16" s="181">
        <v>21</v>
      </c>
      <c r="J16" s="181">
        <f>SUM(O16:P16)</f>
        <v>71</v>
      </c>
      <c r="K16" s="181">
        <v>71</v>
      </c>
      <c r="L16" s="181"/>
      <c r="M16" s="181"/>
      <c r="N16" s="182"/>
      <c r="O16" s="180">
        <v>48</v>
      </c>
      <c r="P16" s="183">
        <v>23</v>
      </c>
      <c r="Q16" s="180"/>
      <c r="R16" s="184"/>
      <c r="S16" s="185"/>
      <c r="T16" s="186"/>
      <c r="U16" s="184"/>
      <c r="V16" s="183"/>
      <c r="W16" s="38"/>
      <c r="X16" s="38"/>
    </row>
    <row r="17" spans="1:22" s="34" customFormat="1" ht="34.5" customHeight="1" thickBot="1">
      <c r="A17" s="187" t="s">
        <v>74</v>
      </c>
      <c r="B17" s="188" t="s">
        <v>75</v>
      </c>
      <c r="C17" s="189"/>
      <c r="D17" s="190"/>
      <c r="E17" s="190"/>
      <c r="F17" s="190"/>
      <c r="G17" s="191"/>
      <c r="H17" s="192">
        <f t="shared" si="3"/>
        <v>667</v>
      </c>
      <c r="I17" s="193">
        <f aca="true" t="shared" si="4" ref="I17:P17">SUM(I18:I20)</f>
        <v>153</v>
      </c>
      <c r="J17" s="193">
        <f t="shared" si="4"/>
        <v>514</v>
      </c>
      <c r="K17" s="193">
        <f t="shared" si="4"/>
        <v>397</v>
      </c>
      <c r="L17" s="193">
        <f t="shared" si="4"/>
        <v>117</v>
      </c>
      <c r="M17" s="193"/>
      <c r="N17" s="194">
        <v>0</v>
      </c>
      <c r="O17" s="192">
        <f t="shared" si="4"/>
        <v>192</v>
      </c>
      <c r="P17" s="195">
        <f t="shared" si="4"/>
        <v>322</v>
      </c>
      <c r="Q17" s="192"/>
      <c r="R17" s="193"/>
      <c r="S17" s="195"/>
      <c r="T17" s="192"/>
      <c r="U17" s="193"/>
      <c r="V17" s="196"/>
    </row>
    <row r="18" spans="1:22" s="34" customFormat="1" ht="33.75" customHeight="1">
      <c r="A18" s="197" t="s">
        <v>76</v>
      </c>
      <c r="B18" s="198" t="s">
        <v>62</v>
      </c>
      <c r="C18" s="199">
        <v>1.2</v>
      </c>
      <c r="D18" s="200"/>
      <c r="E18" s="200"/>
      <c r="F18" s="200"/>
      <c r="G18" s="201"/>
      <c r="H18" s="156">
        <f t="shared" si="3"/>
        <v>152</v>
      </c>
      <c r="I18" s="157">
        <v>35</v>
      </c>
      <c r="J18" s="157">
        <f>SUM(O18:P18)</f>
        <v>117</v>
      </c>
      <c r="K18" s="157">
        <v>0</v>
      </c>
      <c r="L18" s="157">
        <v>117</v>
      </c>
      <c r="M18" s="157"/>
      <c r="N18" s="158"/>
      <c r="O18" s="156">
        <v>48</v>
      </c>
      <c r="P18" s="159">
        <v>69</v>
      </c>
      <c r="Q18" s="156"/>
      <c r="R18" s="160"/>
      <c r="S18" s="161"/>
      <c r="T18" s="162"/>
      <c r="U18" s="160"/>
      <c r="V18" s="159"/>
    </row>
    <row r="19" spans="1:22" s="34" customFormat="1" ht="33.75" customHeight="1">
      <c r="A19" s="202" t="s">
        <v>78</v>
      </c>
      <c r="B19" s="203" t="s">
        <v>94</v>
      </c>
      <c r="C19" s="204">
        <v>1.2</v>
      </c>
      <c r="D19" s="205"/>
      <c r="E19" s="205"/>
      <c r="F19" s="205"/>
      <c r="G19" s="206"/>
      <c r="H19" s="168">
        <f t="shared" si="3"/>
        <v>304</v>
      </c>
      <c r="I19" s="169">
        <v>70</v>
      </c>
      <c r="J19" s="169">
        <f>SUM(O19:P19)</f>
        <v>234</v>
      </c>
      <c r="K19" s="169">
        <v>234</v>
      </c>
      <c r="L19" s="169"/>
      <c r="M19" s="169"/>
      <c r="N19" s="170"/>
      <c r="O19" s="168">
        <v>96</v>
      </c>
      <c r="P19" s="171">
        <v>138</v>
      </c>
      <c r="Q19" s="168"/>
      <c r="R19" s="172"/>
      <c r="S19" s="173"/>
      <c r="T19" s="174"/>
      <c r="U19" s="172"/>
      <c r="V19" s="171"/>
    </row>
    <row r="20" spans="1:22" s="34" customFormat="1" ht="33.75" customHeight="1" thickBot="1">
      <c r="A20" s="207" t="s">
        <v>79</v>
      </c>
      <c r="B20" s="208" t="s">
        <v>67</v>
      </c>
      <c r="C20" s="209"/>
      <c r="D20" s="210"/>
      <c r="E20" s="210">
        <v>1.2</v>
      </c>
      <c r="F20" s="210"/>
      <c r="G20" s="211"/>
      <c r="H20" s="180">
        <f t="shared" si="3"/>
        <v>211</v>
      </c>
      <c r="I20" s="181">
        <v>48</v>
      </c>
      <c r="J20" s="181">
        <f>SUM(O20:P20)</f>
        <v>163</v>
      </c>
      <c r="K20" s="181">
        <v>163</v>
      </c>
      <c r="L20" s="181"/>
      <c r="M20" s="181"/>
      <c r="N20" s="182"/>
      <c r="O20" s="180">
        <v>48</v>
      </c>
      <c r="P20" s="183">
        <v>115</v>
      </c>
      <c r="Q20" s="180"/>
      <c r="R20" s="184"/>
      <c r="S20" s="185"/>
      <c r="T20" s="186"/>
      <c r="U20" s="184"/>
      <c r="V20" s="183"/>
    </row>
    <row r="21" spans="1:22" s="35" customFormat="1" ht="34.5" customHeight="1" thickBot="1">
      <c r="A21" s="212" t="s">
        <v>114</v>
      </c>
      <c r="B21" s="188" t="s">
        <v>115</v>
      </c>
      <c r="C21" s="189"/>
      <c r="D21" s="190"/>
      <c r="E21" s="190"/>
      <c r="F21" s="190"/>
      <c r="G21" s="191"/>
      <c r="H21" s="213">
        <f>SUM(H22:H27)</f>
        <v>594</v>
      </c>
      <c r="I21" s="214">
        <f aca="true" t="shared" si="5" ref="I21:V21">SUM(I22:I27)</f>
        <v>135</v>
      </c>
      <c r="J21" s="214">
        <f t="shared" si="5"/>
        <v>459</v>
      </c>
      <c r="K21" s="214">
        <f t="shared" si="5"/>
        <v>151</v>
      </c>
      <c r="L21" s="214">
        <f t="shared" si="5"/>
        <v>308</v>
      </c>
      <c r="M21" s="214"/>
      <c r="N21" s="215">
        <f t="shared" si="5"/>
        <v>0</v>
      </c>
      <c r="O21" s="213">
        <f t="shared" si="5"/>
        <v>0</v>
      </c>
      <c r="P21" s="216">
        <f t="shared" si="5"/>
        <v>0</v>
      </c>
      <c r="Q21" s="213">
        <f t="shared" si="5"/>
        <v>144</v>
      </c>
      <c r="R21" s="214">
        <f t="shared" si="5"/>
        <v>147</v>
      </c>
      <c r="S21" s="216">
        <f t="shared" si="5"/>
        <v>0</v>
      </c>
      <c r="T21" s="213">
        <f t="shared" si="5"/>
        <v>56</v>
      </c>
      <c r="U21" s="214">
        <f t="shared" si="5"/>
        <v>0</v>
      </c>
      <c r="V21" s="216">
        <f t="shared" si="5"/>
        <v>112</v>
      </c>
    </row>
    <row r="22" spans="1:37" s="36" customFormat="1" ht="45" customHeight="1" thickBot="1">
      <c r="A22" s="151" t="s">
        <v>116</v>
      </c>
      <c r="B22" s="152" t="s">
        <v>117</v>
      </c>
      <c r="C22" s="153"/>
      <c r="D22" s="154"/>
      <c r="E22" s="154">
        <v>6</v>
      </c>
      <c r="F22" s="154"/>
      <c r="G22" s="217"/>
      <c r="H22" s="218">
        <f aca="true" t="shared" si="6" ref="H22:H27">SUM(I22:J22)</f>
        <v>62</v>
      </c>
      <c r="I22" s="157">
        <v>14</v>
      </c>
      <c r="J22" s="219">
        <f aca="true" t="shared" si="7" ref="J22:J27">SUM(Q22:V22)</f>
        <v>48</v>
      </c>
      <c r="K22" s="220">
        <v>48</v>
      </c>
      <c r="L22" s="157"/>
      <c r="M22" s="157"/>
      <c r="N22" s="158"/>
      <c r="O22" s="221"/>
      <c r="P22" s="159"/>
      <c r="Q22" s="222"/>
      <c r="R22" s="223"/>
      <c r="S22" s="224"/>
      <c r="T22" s="222"/>
      <c r="U22" s="223"/>
      <c r="V22" s="159">
        <v>48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1:37" s="34" customFormat="1" ht="45" customHeight="1">
      <c r="A23" s="163" t="s">
        <v>118</v>
      </c>
      <c r="B23" s="164" t="s">
        <v>67</v>
      </c>
      <c r="C23" s="165">
        <v>3</v>
      </c>
      <c r="D23" s="166"/>
      <c r="E23" s="166"/>
      <c r="F23" s="166"/>
      <c r="G23" s="225"/>
      <c r="H23" s="226">
        <f t="shared" si="6"/>
        <v>62</v>
      </c>
      <c r="I23" s="169">
        <v>14</v>
      </c>
      <c r="J23" s="227">
        <f t="shared" si="7"/>
        <v>48</v>
      </c>
      <c r="K23" s="227">
        <v>48</v>
      </c>
      <c r="L23" s="169"/>
      <c r="M23" s="169"/>
      <c r="N23" s="170"/>
      <c r="O23" s="226"/>
      <c r="P23" s="171"/>
      <c r="Q23" s="228">
        <v>48</v>
      </c>
      <c r="R23" s="229"/>
      <c r="S23" s="230"/>
      <c r="T23" s="228"/>
      <c r="U23" s="229"/>
      <c r="V23" s="171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</row>
    <row r="24" spans="1:37" s="34" customFormat="1" ht="45" customHeight="1">
      <c r="A24" s="163" t="s">
        <v>120</v>
      </c>
      <c r="B24" s="164" t="s">
        <v>65</v>
      </c>
      <c r="C24" s="165"/>
      <c r="D24" s="166"/>
      <c r="E24" s="231" t="s">
        <v>180</v>
      </c>
      <c r="F24" s="166"/>
      <c r="G24" s="225"/>
      <c r="H24" s="226">
        <f t="shared" si="6"/>
        <v>174</v>
      </c>
      <c r="I24" s="169">
        <v>40</v>
      </c>
      <c r="J24" s="227">
        <f t="shared" si="7"/>
        <v>134</v>
      </c>
      <c r="K24" s="227"/>
      <c r="L24" s="169">
        <v>134</v>
      </c>
      <c r="M24" s="169"/>
      <c r="N24" s="170"/>
      <c r="O24" s="226"/>
      <c r="P24" s="171"/>
      <c r="Q24" s="228">
        <v>32</v>
      </c>
      <c r="R24" s="229">
        <v>42</v>
      </c>
      <c r="S24" s="230"/>
      <c r="T24" s="228">
        <v>28</v>
      </c>
      <c r="U24" s="229"/>
      <c r="V24" s="171">
        <v>32</v>
      </c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37" s="37" customFormat="1" ht="45" customHeight="1">
      <c r="A25" s="163" t="s">
        <v>121</v>
      </c>
      <c r="B25" s="232" t="s">
        <v>3</v>
      </c>
      <c r="C25" s="233"/>
      <c r="D25" s="234"/>
      <c r="E25" s="234" t="s">
        <v>180</v>
      </c>
      <c r="F25" s="235"/>
      <c r="G25" s="236"/>
      <c r="H25" s="226">
        <f t="shared" si="6"/>
        <v>174</v>
      </c>
      <c r="I25" s="227">
        <v>40</v>
      </c>
      <c r="J25" s="227">
        <f t="shared" si="7"/>
        <v>134</v>
      </c>
      <c r="K25" s="227"/>
      <c r="L25" s="227">
        <v>134</v>
      </c>
      <c r="M25" s="227"/>
      <c r="N25" s="237"/>
      <c r="O25" s="226"/>
      <c r="P25" s="238"/>
      <c r="Q25" s="239">
        <v>32</v>
      </c>
      <c r="R25" s="240">
        <v>42</v>
      </c>
      <c r="S25" s="241"/>
      <c r="T25" s="239">
        <v>28</v>
      </c>
      <c r="U25" s="240"/>
      <c r="V25" s="171">
        <v>32</v>
      </c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</row>
    <row r="26" spans="1:37" s="37" customFormat="1" ht="45" customHeight="1">
      <c r="A26" s="163" t="s">
        <v>175</v>
      </c>
      <c r="B26" s="164" t="s">
        <v>174</v>
      </c>
      <c r="C26" s="233"/>
      <c r="D26" s="234"/>
      <c r="E26" s="240">
        <v>4</v>
      </c>
      <c r="F26" s="235"/>
      <c r="G26" s="236"/>
      <c r="H26" s="226">
        <f t="shared" si="6"/>
        <v>54</v>
      </c>
      <c r="I26" s="227">
        <v>12</v>
      </c>
      <c r="J26" s="227">
        <f t="shared" si="7"/>
        <v>42</v>
      </c>
      <c r="K26" s="227">
        <v>42</v>
      </c>
      <c r="L26" s="227"/>
      <c r="M26" s="227"/>
      <c r="N26" s="237"/>
      <c r="O26" s="226"/>
      <c r="P26" s="238"/>
      <c r="Q26" s="239"/>
      <c r="R26" s="240">
        <v>42</v>
      </c>
      <c r="S26" s="241"/>
      <c r="T26" s="239"/>
      <c r="U26" s="240"/>
      <c r="V26" s="171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1:37" s="97" customFormat="1" ht="45" customHeight="1" thickBot="1">
      <c r="A27" s="175" t="s">
        <v>245</v>
      </c>
      <c r="B27" s="242" t="s">
        <v>119</v>
      </c>
      <c r="C27" s="243"/>
      <c r="D27" s="244"/>
      <c r="E27" s="244">
        <v>4</v>
      </c>
      <c r="F27" s="244"/>
      <c r="G27" s="245"/>
      <c r="H27" s="246">
        <f t="shared" si="6"/>
        <v>68</v>
      </c>
      <c r="I27" s="247">
        <v>15</v>
      </c>
      <c r="J27" s="247">
        <f t="shared" si="7"/>
        <v>53</v>
      </c>
      <c r="K27" s="247">
        <v>13</v>
      </c>
      <c r="L27" s="247">
        <v>40</v>
      </c>
      <c r="M27" s="247"/>
      <c r="N27" s="248"/>
      <c r="O27" s="246"/>
      <c r="P27" s="249"/>
      <c r="Q27" s="250">
        <v>32</v>
      </c>
      <c r="R27" s="251">
        <v>21</v>
      </c>
      <c r="S27" s="252"/>
      <c r="T27" s="250"/>
      <c r="U27" s="251"/>
      <c r="V27" s="183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7" s="93" customFormat="1" ht="54.75" customHeight="1" thickBot="1">
      <c r="A28" s="212" t="s">
        <v>122</v>
      </c>
      <c r="B28" s="188" t="s">
        <v>123</v>
      </c>
      <c r="C28" s="189"/>
      <c r="D28" s="190"/>
      <c r="E28" s="190"/>
      <c r="F28" s="190"/>
      <c r="G28" s="196"/>
      <c r="H28" s="213">
        <f>SUM(H29:H30)</f>
        <v>116</v>
      </c>
      <c r="I28" s="214">
        <f aca="true" t="shared" si="8" ref="I28:V28">SUM(I29:I30)</f>
        <v>26</v>
      </c>
      <c r="J28" s="214">
        <f t="shared" si="8"/>
        <v>90</v>
      </c>
      <c r="K28" s="214">
        <f t="shared" si="8"/>
        <v>48</v>
      </c>
      <c r="L28" s="214">
        <f t="shared" si="8"/>
        <v>42</v>
      </c>
      <c r="M28" s="214"/>
      <c r="N28" s="215">
        <f t="shared" si="8"/>
        <v>0</v>
      </c>
      <c r="O28" s="213">
        <f t="shared" si="8"/>
        <v>0</v>
      </c>
      <c r="P28" s="216">
        <f t="shared" si="8"/>
        <v>0</v>
      </c>
      <c r="Q28" s="213">
        <f t="shared" si="8"/>
        <v>48</v>
      </c>
      <c r="R28" s="214">
        <f t="shared" si="8"/>
        <v>42</v>
      </c>
      <c r="S28" s="216">
        <f t="shared" si="8"/>
        <v>0</v>
      </c>
      <c r="T28" s="213">
        <f t="shared" si="8"/>
        <v>0</v>
      </c>
      <c r="U28" s="214">
        <f t="shared" si="8"/>
        <v>0</v>
      </c>
      <c r="V28" s="216">
        <f t="shared" si="8"/>
        <v>0</v>
      </c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</row>
    <row r="29" spans="1:37" s="94" customFormat="1" ht="35.25" customHeight="1">
      <c r="A29" s="151" t="s">
        <v>124</v>
      </c>
      <c r="B29" s="198" t="s">
        <v>165</v>
      </c>
      <c r="C29" s="199"/>
      <c r="D29" s="200"/>
      <c r="E29" s="200">
        <v>4</v>
      </c>
      <c r="F29" s="200"/>
      <c r="G29" s="253"/>
      <c r="H29" s="254">
        <f>SUM(I29:J29)</f>
        <v>54</v>
      </c>
      <c r="I29" s="255">
        <v>12</v>
      </c>
      <c r="J29" s="256">
        <f>SUM(Q29:V29)</f>
        <v>42</v>
      </c>
      <c r="K29" s="256">
        <v>0</v>
      </c>
      <c r="L29" s="256">
        <v>42</v>
      </c>
      <c r="M29" s="256"/>
      <c r="N29" s="257"/>
      <c r="O29" s="258"/>
      <c r="P29" s="259"/>
      <c r="Q29" s="258"/>
      <c r="R29" s="255">
        <v>42</v>
      </c>
      <c r="S29" s="260"/>
      <c r="T29" s="261"/>
      <c r="U29" s="262"/>
      <c r="V29" s="15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</row>
    <row r="30" spans="1:22" s="33" customFormat="1" ht="35.25" customHeight="1" thickBot="1">
      <c r="A30" s="175" t="s">
        <v>125</v>
      </c>
      <c r="B30" s="176" t="s">
        <v>134</v>
      </c>
      <c r="C30" s="177"/>
      <c r="D30" s="178"/>
      <c r="E30" s="178">
        <v>3</v>
      </c>
      <c r="F30" s="178"/>
      <c r="G30" s="263"/>
      <c r="H30" s="264">
        <f>SUM(I30:J30)</f>
        <v>62</v>
      </c>
      <c r="I30" s="247">
        <v>14</v>
      </c>
      <c r="J30" s="265">
        <f>SUM(Q30:V30)</f>
        <v>48</v>
      </c>
      <c r="K30" s="247">
        <v>48</v>
      </c>
      <c r="L30" s="247"/>
      <c r="M30" s="247"/>
      <c r="N30" s="248"/>
      <c r="O30" s="246"/>
      <c r="P30" s="249"/>
      <c r="Q30" s="246">
        <v>48</v>
      </c>
      <c r="R30" s="247"/>
      <c r="S30" s="249"/>
      <c r="T30" s="266"/>
      <c r="U30" s="267"/>
      <c r="V30" s="183"/>
    </row>
    <row r="31" spans="1:22" s="32" customFormat="1" ht="36.75" customHeight="1">
      <c r="A31" s="268" t="s">
        <v>25</v>
      </c>
      <c r="B31" s="269" t="s">
        <v>1</v>
      </c>
      <c r="C31" s="270"/>
      <c r="D31" s="271"/>
      <c r="E31" s="271"/>
      <c r="F31" s="271"/>
      <c r="G31" s="272"/>
      <c r="H31" s="273">
        <f>SUM(H32+H40)</f>
        <v>2414</v>
      </c>
      <c r="I31" s="274">
        <f aca="true" t="shared" si="9" ref="I31:V31">SUM(I32+I40)</f>
        <v>551</v>
      </c>
      <c r="J31" s="274">
        <f t="shared" si="9"/>
        <v>1863</v>
      </c>
      <c r="K31" s="274">
        <f t="shared" si="9"/>
        <v>1106</v>
      </c>
      <c r="L31" s="274">
        <f t="shared" si="9"/>
        <v>559</v>
      </c>
      <c r="M31" s="274">
        <f t="shared" si="9"/>
        <v>188</v>
      </c>
      <c r="N31" s="275">
        <f t="shared" si="9"/>
        <v>10</v>
      </c>
      <c r="O31" s="273">
        <f t="shared" si="9"/>
        <v>0</v>
      </c>
      <c r="P31" s="276">
        <f t="shared" si="9"/>
        <v>0</v>
      </c>
      <c r="Q31" s="273">
        <f t="shared" si="9"/>
        <v>384</v>
      </c>
      <c r="R31" s="274">
        <f t="shared" si="9"/>
        <v>567</v>
      </c>
      <c r="S31" s="276">
        <f t="shared" si="9"/>
        <v>0</v>
      </c>
      <c r="T31" s="273">
        <f t="shared" si="9"/>
        <v>448</v>
      </c>
      <c r="U31" s="274">
        <f t="shared" si="9"/>
        <v>0</v>
      </c>
      <c r="V31" s="276">
        <f t="shared" si="9"/>
        <v>464</v>
      </c>
    </row>
    <row r="32" spans="1:22" s="32" customFormat="1" ht="33.75" customHeight="1" thickBot="1">
      <c r="A32" s="277" t="s">
        <v>23</v>
      </c>
      <c r="B32" s="278" t="s">
        <v>133</v>
      </c>
      <c r="C32" s="279"/>
      <c r="D32" s="280"/>
      <c r="E32" s="280"/>
      <c r="F32" s="280"/>
      <c r="G32" s="281"/>
      <c r="H32" s="282">
        <f>SUM(H33:H39)</f>
        <v>500</v>
      </c>
      <c r="I32" s="283">
        <f>SUM(I33:I39)</f>
        <v>113</v>
      </c>
      <c r="J32" s="283">
        <f>SUM(J33:J39)</f>
        <v>387</v>
      </c>
      <c r="K32" s="283">
        <f aca="true" t="shared" si="10" ref="K32:V32">SUM(K33:K39)</f>
        <v>255</v>
      </c>
      <c r="L32" s="283">
        <f t="shared" si="10"/>
        <v>124</v>
      </c>
      <c r="M32" s="283">
        <f t="shared" si="10"/>
        <v>8</v>
      </c>
      <c r="N32" s="284">
        <f t="shared" si="10"/>
        <v>0</v>
      </c>
      <c r="O32" s="282">
        <f t="shared" si="10"/>
        <v>0</v>
      </c>
      <c r="P32" s="285">
        <f t="shared" si="10"/>
        <v>0</v>
      </c>
      <c r="Q32" s="282">
        <f t="shared" si="10"/>
        <v>80</v>
      </c>
      <c r="R32" s="283">
        <f t="shared" si="10"/>
        <v>189</v>
      </c>
      <c r="S32" s="285">
        <f t="shared" si="10"/>
        <v>0</v>
      </c>
      <c r="T32" s="282">
        <f t="shared" si="10"/>
        <v>70</v>
      </c>
      <c r="U32" s="283">
        <f t="shared" si="10"/>
        <v>0</v>
      </c>
      <c r="V32" s="285">
        <f t="shared" si="10"/>
        <v>48</v>
      </c>
    </row>
    <row r="33" spans="1:22" s="33" customFormat="1" ht="33" customHeight="1">
      <c r="A33" s="286" t="s">
        <v>95</v>
      </c>
      <c r="B33" s="152" t="s">
        <v>168</v>
      </c>
      <c r="C33" s="153">
        <v>4</v>
      </c>
      <c r="D33" s="154"/>
      <c r="E33" s="154"/>
      <c r="F33" s="154"/>
      <c r="G33" s="253"/>
      <c r="H33" s="221">
        <f aca="true" t="shared" si="11" ref="H33:H39">SUM(I33:J33)</f>
        <v>96</v>
      </c>
      <c r="I33" s="219">
        <v>22</v>
      </c>
      <c r="J33" s="220">
        <f aca="true" t="shared" si="12" ref="J33:J39">SUM(Q33:V33)</f>
        <v>74</v>
      </c>
      <c r="K33" s="157">
        <v>74</v>
      </c>
      <c r="L33" s="157"/>
      <c r="M33" s="157"/>
      <c r="N33" s="158"/>
      <c r="O33" s="156"/>
      <c r="P33" s="259"/>
      <c r="Q33" s="254">
        <v>32</v>
      </c>
      <c r="R33" s="255">
        <v>42</v>
      </c>
      <c r="S33" s="287"/>
      <c r="T33" s="254"/>
      <c r="U33" s="255"/>
      <c r="V33" s="159"/>
    </row>
    <row r="34" spans="1:22" s="32" customFormat="1" ht="33" customHeight="1">
      <c r="A34" s="288" t="s">
        <v>96</v>
      </c>
      <c r="B34" s="164" t="s">
        <v>166</v>
      </c>
      <c r="C34" s="165">
        <v>4</v>
      </c>
      <c r="D34" s="166"/>
      <c r="E34" s="166"/>
      <c r="F34" s="166"/>
      <c r="G34" s="289"/>
      <c r="H34" s="290">
        <f t="shared" si="11"/>
        <v>81</v>
      </c>
      <c r="I34" s="169">
        <v>18</v>
      </c>
      <c r="J34" s="291">
        <f t="shared" si="12"/>
        <v>63</v>
      </c>
      <c r="K34" s="227">
        <v>63</v>
      </c>
      <c r="L34" s="169"/>
      <c r="M34" s="169"/>
      <c r="N34" s="170"/>
      <c r="O34" s="226"/>
      <c r="P34" s="171"/>
      <c r="Q34" s="292"/>
      <c r="R34" s="293">
        <v>63</v>
      </c>
      <c r="S34" s="294"/>
      <c r="T34" s="292"/>
      <c r="U34" s="293"/>
      <c r="V34" s="171"/>
    </row>
    <row r="35" spans="1:22" s="32" customFormat="1" ht="33" customHeight="1">
      <c r="A35" s="288" t="s">
        <v>97</v>
      </c>
      <c r="B35" s="164" t="s">
        <v>167</v>
      </c>
      <c r="C35" s="165">
        <v>3</v>
      </c>
      <c r="D35" s="166"/>
      <c r="E35" s="166"/>
      <c r="F35" s="166"/>
      <c r="G35" s="289"/>
      <c r="H35" s="290">
        <f t="shared" si="11"/>
        <v>41</v>
      </c>
      <c r="I35" s="169">
        <v>9</v>
      </c>
      <c r="J35" s="291">
        <f t="shared" si="12"/>
        <v>32</v>
      </c>
      <c r="K35" s="169">
        <v>12</v>
      </c>
      <c r="L35" s="169">
        <v>20</v>
      </c>
      <c r="M35" s="169"/>
      <c r="N35" s="295"/>
      <c r="O35" s="168"/>
      <c r="P35" s="296"/>
      <c r="Q35" s="228">
        <v>32</v>
      </c>
      <c r="R35" s="229"/>
      <c r="S35" s="230"/>
      <c r="T35" s="228"/>
      <c r="U35" s="229"/>
      <c r="V35" s="171"/>
    </row>
    <row r="36" spans="1:22" s="33" customFormat="1" ht="33" customHeight="1">
      <c r="A36" s="288" t="s">
        <v>98</v>
      </c>
      <c r="B36" s="164" t="s">
        <v>24</v>
      </c>
      <c r="C36" s="165"/>
      <c r="D36" s="166"/>
      <c r="E36" s="166">
        <v>5</v>
      </c>
      <c r="F36" s="166"/>
      <c r="G36" s="289"/>
      <c r="H36" s="290">
        <f t="shared" si="11"/>
        <v>91</v>
      </c>
      <c r="I36" s="169">
        <v>21</v>
      </c>
      <c r="J36" s="291">
        <f t="shared" si="12"/>
        <v>70</v>
      </c>
      <c r="K36" s="169">
        <v>28</v>
      </c>
      <c r="L36" s="169">
        <v>42</v>
      </c>
      <c r="M36" s="169"/>
      <c r="N36" s="170"/>
      <c r="O36" s="168"/>
      <c r="P36" s="296"/>
      <c r="Q36" s="228"/>
      <c r="R36" s="229"/>
      <c r="S36" s="230"/>
      <c r="T36" s="228">
        <v>70</v>
      </c>
      <c r="U36" s="229"/>
      <c r="V36" s="171"/>
    </row>
    <row r="37" spans="1:22" s="32" customFormat="1" ht="48" customHeight="1">
      <c r="A37" s="288" t="s">
        <v>99</v>
      </c>
      <c r="B37" s="164" t="s">
        <v>260</v>
      </c>
      <c r="C37" s="165">
        <v>4</v>
      </c>
      <c r="D37" s="166"/>
      <c r="E37" s="166"/>
      <c r="F37" s="166"/>
      <c r="G37" s="171"/>
      <c r="H37" s="290">
        <f t="shared" si="11"/>
        <v>54</v>
      </c>
      <c r="I37" s="169">
        <v>12</v>
      </c>
      <c r="J37" s="291">
        <f t="shared" si="12"/>
        <v>42</v>
      </c>
      <c r="K37" s="169">
        <v>30</v>
      </c>
      <c r="L37" s="169">
        <v>12</v>
      </c>
      <c r="M37" s="169"/>
      <c r="N37" s="170"/>
      <c r="O37" s="168"/>
      <c r="P37" s="296"/>
      <c r="Q37" s="228"/>
      <c r="R37" s="229">
        <v>42</v>
      </c>
      <c r="S37" s="230"/>
      <c r="T37" s="228"/>
      <c r="U37" s="229"/>
      <c r="V37" s="171"/>
    </row>
    <row r="38" spans="1:22" s="32" customFormat="1" ht="33" customHeight="1">
      <c r="A38" s="288" t="s">
        <v>100</v>
      </c>
      <c r="B38" s="164" t="s">
        <v>235</v>
      </c>
      <c r="C38" s="165"/>
      <c r="D38" s="166"/>
      <c r="E38" s="166">
        <v>3.4</v>
      </c>
      <c r="F38" s="166"/>
      <c r="G38" s="171"/>
      <c r="H38" s="290">
        <f t="shared" si="11"/>
        <v>75</v>
      </c>
      <c r="I38" s="169">
        <v>17</v>
      </c>
      <c r="J38" s="291">
        <f t="shared" si="12"/>
        <v>58</v>
      </c>
      <c r="K38" s="169"/>
      <c r="L38" s="169">
        <v>50</v>
      </c>
      <c r="M38" s="169">
        <v>8</v>
      </c>
      <c r="N38" s="170"/>
      <c r="O38" s="168"/>
      <c r="P38" s="296"/>
      <c r="Q38" s="228">
        <v>16</v>
      </c>
      <c r="R38" s="229">
        <v>42</v>
      </c>
      <c r="S38" s="230"/>
      <c r="T38" s="228"/>
      <c r="U38" s="229"/>
      <c r="V38" s="171"/>
    </row>
    <row r="39" spans="1:22" s="32" customFormat="1" ht="33" customHeight="1" thickBot="1">
      <c r="A39" s="297" t="s">
        <v>241</v>
      </c>
      <c r="B39" s="176" t="s">
        <v>242</v>
      </c>
      <c r="C39" s="177"/>
      <c r="D39" s="178"/>
      <c r="E39" s="178">
        <v>6</v>
      </c>
      <c r="F39" s="178"/>
      <c r="G39" s="183"/>
      <c r="H39" s="298">
        <f t="shared" si="11"/>
        <v>62</v>
      </c>
      <c r="I39" s="181">
        <v>14</v>
      </c>
      <c r="J39" s="299">
        <f t="shared" si="12"/>
        <v>48</v>
      </c>
      <c r="K39" s="181">
        <v>48</v>
      </c>
      <c r="L39" s="181"/>
      <c r="M39" s="181"/>
      <c r="N39" s="182"/>
      <c r="O39" s="180"/>
      <c r="P39" s="300"/>
      <c r="Q39" s="301"/>
      <c r="R39" s="302"/>
      <c r="S39" s="303"/>
      <c r="T39" s="301"/>
      <c r="U39" s="302"/>
      <c r="V39" s="183">
        <v>48</v>
      </c>
    </row>
    <row r="40" spans="1:22" s="32" customFormat="1" ht="35.25" customHeight="1" thickBot="1">
      <c r="A40" s="304" t="s">
        <v>27</v>
      </c>
      <c r="B40" s="188" t="s">
        <v>143</v>
      </c>
      <c r="C40" s="189"/>
      <c r="D40" s="190"/>
      <c r="E40" s="190"/>
      <c r="F40" s="190"/>
      <c r="G40" s="305"/>
      <c r="H40" s="306">
        <f>SUM(H41+H48)</f>
        <v>1914</v>
      </c>
      <c r="I40" s="307">
        <f aca="true" t="shared" si="13" ref="I40:V40">SUM(I41+I48)</f>
        <v>438</v>
      </c>
      <c r="J40" s="307">
        <f t="shared" si="13"/>
        <v>1476</v>
      </c>
      <c r="K40" s="307">
        <f t="shared" si="13"/>
        <v>851</v>
      </c>
      <c r="L40" s="307">
        <f t="shared" si="13"/>
        <v>435</v>
      </c>
      <c r="M40" s="307">
        <f t="shared" si="13"/>
        <v>180</v>
      </c>
      <c r="N40" s="308">
        <f t="shared" si="13"/>
        <v>10</v>
      </c>
      <c r="O40" s="306">
        <f t="shared" si="13"/>
        <v>0</v>
      </c>
      <c r="P40" s="309">
        <f t="shared" si="13"/>
        <v>0</v>
      </c>
      <c r="Q40" s="306">
        <f t="shared" si="13"/>
        <v>304</v>
      </c>
      <c r="R40" s="307">
        <f t="shared" si="13"/>
        <v>378</v>
      </c>
      <c r="S40" s="309">
        <f t="shared" si="13"/>
        <v>0</v>
      </c>
      <c r="T40" s="306">
        <f t="shared" si="13"/>
        <v>378</v>
      </c>
      <c r="U40" s="307">
        <f t="shared" si="13"/>
        <v>0</v>
      </c>
      <c r="V40" s="309">
        <f t="shared" si="13"/>
        <v>416</v>
      </c>
    </row>
    <row r="41" spans="1:22" s="33" customFormat="1" ht="35.25" customHeight="1" thickBot="1">
      <c r="A41" s="310" t="s">
        <v>26</v>
      </c>
      <c r="B41" s="311" t="s">
        <v>206</v>
      </c>
      <c r="C41" s="312" t="s">
        <v>244</v>
      </c>
      <c r="D41" s="313"/>
      <c r="E41" s="313"/>
      <c r="F41" s="313"/>
      <c r="G41" s="314"/>
      <c r="H41" s="315">
        <f>SUM(H42)</f>
        <v>366</v>
      </c>
      <c r="I41" s="316">
        <f aca="true" t="shared" si="14" ref="I41:V41">SUM(I42)</f>
        <v>84</v>
      </c>
      <c r="J41" s="316">
        <f t="shared" si="14"/>
        <v>282</v>
      </c>
      <c r="K41" s="316">
        <f t="shared" si="14"/>
        <v>261</v>
      </c>
      <c r="L41" s="316">
        <f t="shared" si="14"/>
        <v>18</v>
      </c>
      <c r="M41" s="316">
        <f t="shared" si="14"/>
        <v>3</v>
      </c>
      <c r="N41" s="317">
        <f t="shared" si="14"/>
        <v>0</v>
      </c>
      <c r="O41" s="315">
        <f t="shared" si="14"/>
        <v>0</v>
      </c>
      <c r="P41" s="318">
        <f t="shared" si="14"/>
        <v>0</v>
      </c>
      <c r="Q41" s="315">
        <f t="shared" si="14"/>
        <v>32</v>
      </c>
      <c r="R41" s="316">
        <f t="shared" si="14"/>
        <v>42</v>
      </c>
      <c r="S41" s="318">
        <f t="shared" si="14"/>
        <v>0</v>
      </c>
      <c r="T41" s="315">
        <f t="shared" si="14"/>
        <v>112</v>
      </c>
      <c r="U41" s="316">
        <f t="shared" si="14"/>
        <v>0</v>
      </c>
      <c r="V41" s="318">
        <f t="shared" si="14"/>
        <v>96</v>
      </c>
    </row>
    <row r="42" spans="1:22" s="33" customFormat="1" ht="44.25" customHeight="1">
      <c r="A42" s="319" t="s">
        <v>28</v>
      </c>
      <c r="B42" s="320" t="s">
        <v>169</v>
      </c>
      <c r="C42" s="321"/>
      <c r="D42" s="322"/>
      <c r="E42" s="322"/>
      <c r="F42" s="322"/>
      <c r="G42" s="323"/>
      <c r="H42" s="324">
        <f>SUM(H43:H45)</f>
        <v>366</v>
      </c>
      <c r="I42" s="325">
        <f>SUM(I43:I45)</f>
        <v>84</v>
      </c>
      <c r="J42" s="325">
        <f>SUM(J43:J45)</f>
        <v>282</v>
      </c>
      <c r="K42" s="325">
        <f aca="true" t="shared" si="15" ref="K42:V42">SUM(K43:K45)</f>
        <v>261</v>
      </c>
      <c r="L42" s="325">
        <f t="shared" si="15"/>
        <v>18</v>
      </c>
      <c r="M42" s="325">
        <f t="shared" si="15"/>
        <v>3</v>
      </c>
      <c r="N42" s="326">
        <f t="shared" si="15"/>
        <v>0</v>
      </c>
      <c r="O42" s="324">
        <f t="shared" si="15"/>
        <v>0</v>
      </c>
      <c r="P42" s="327">
        <f t="shared" si="15"/>
        <v>0</v>
      </c>
      <c r="Q42" s="324">
        <f t="shared" si="15"/>
        <v>32</v>
      </c>
      <c r="R42" s="325">
        <f t="shared" si="15"/>
        <v>42</v>
      </c>
      <c r="S42" s="327">
        <f t="shared" si="15"/>
        <v>0</v>
      </c>
      <c r="T42" s="324">
        <f t="shared" si="15"/>
        <v>112</v>
      </c>
      <c r="U42" s="325">
        <f t="shared" si="15"/>
        <v>0</v>
      </c>
      <c r="V42" s="327">
        <f t="shared" si="15"/>
        <v>96</v>
      </c>
    </row>
    <row r="43" spans="1:22" s="33" customFormat="1" ht="44.25" customHeight="1">
      <c r="A43" s="328"/>
      <c r="B43" s="164" t="s">
        <v>223</v>
      </c>
      <c r="C43" s="165"/>
      <c r="D43" s="166"/>
      <c r="E43" s="166">
        <v>4</v>
      </c>
      <c r="F43" s="166"/>
      <c r="G43" s="171"/>
      <c r="H43" s="226">
        <f>SUM(I43:J43)</f>
        <v>192</v>
      </c>
      <c r="I43" s="169">
        <v>44</v>
      </c>
      <c r="J43" s="227">
        <f>SUM(Q43:V43)</f>
        <v>148</v>
      </c>
      <c r="K43" s="227">
        <v>145</v>
      </c>
      <c r="L43" s="169"/>
      <c r="M43" s="169">
        <v>3</v>
      </c>
      <c r="N43" s="170"/>
      <c r="O43" s="226"/>
      <c r="P43" s="171"/>
      <c r="Q43" s="228">
        <v>32</v>
      </c>
      <c r="R43" s="229">
        <v>42</v>
      </c>
      <c r="S43" s="230"/>
      <c r="T43" s="228">
        <v>42</v>
      </c>
      <c r="U43" s="229"/>
      <c r="V43" s="171">
        <v>32</v>
      </c>
    </row>
    <row r="44" spans="1:22" s="33" customFormat="1" ht="44.25" customHeight="1">
      <c r="A44" s="328"/>
      <c r="B44" s="164" t="s">
        <v>222</v>
      </c>
      <c r="C44" s="165"/>
      <c r="D44" s="166"/>
      <c r="E44" s="1033">
        <v>5</v>
      </c>
      <c r="F44" s="166"/>
      <c r="G44" s="330"/>
      <c r="H44" s="226">
        <f>SUM(I44:J44)</f>
        <v>78</v>
      </c>
      <c r="I44" s="291">
        <v>18</v>
      </c>
      <c r="J44" s="227">
        <f>SUM(Q44:V44)</f>
        <v>60</v>
      </c>
      <c r="K44" s="291">
        <v>42</v>
      </c>
      <c r="L44" s="291">
        <v>18</v>
      </c>
      <c r="M44" s="291"/>
      <c r="N44" s="331"/>
      <c r="O44" s="290"/>
      <c r="P44" s="332"/>
      <c r="Q44" s="290"/>
      <c r="R44" s="291"/>
      <c r="S44" s="230"/>
      <c r="T44" s="228">
        <v>28</v>
      </c>
      <c r="U44" s="229"/>
      <c r="V44" s="171">
        <v>32</v>
      </c>
    </row>
    <row r="45" spans="1:22" s="33" customFormat="1" ht="44.25" customHeight="1">
      <c r="A45" s="328"/>
      <c r="B45" s="164" t="s">
        <v>239</v>
      </c>
      <c r="C45" s="165"/>
      <c r="D45" s="166"/>
      <c r="E45" s="1034"/>
      <c r="F45" s="166"/>
      <c r="G45" s="296"/>
      <c r="H45" s="226">
        <f>SUM(I45:J45)</f>
        <v>96</v>
      </c>
      <c r="I45" s="169">
        <v>22</v>
      </c>
      <c r="J45" s="227">
        <f>SUM(Q45:V45)</f>
        <v>74</v>
      </c>
      <c r="K45" s="169">
        <v>74</v>
      </c>
      <c r="L45" s="169"/>
      <c r="M45" s="169"/>
      <c r="N45" s="170"/>
      <c r="O45" s="168"/>
      <c r="P45" s="171"/>
      <c r="Q45" s="168"/>
      <c r="R45" s="169"/>
      <c r="S45" s="171"/>
      <c r="T45" s="168">
        <v>42</v>
      </c>
      <c r="U45" s="169"/>
      <c r="V45" s="171">
        <v>32</v>
      </c>
    </row>
    <row r="46" spans="1:22" s="33" customFormat="1" ht="44.25" customHeight="1">
      <c r="A46" s="163" t="s">
        <v>29</v>
      </c>
      <c r="B46" s="164" t="s">
        <v>126</v>
      </c>
      <c r="C46" s="165"/>
      <c r="D46" s="166"/>
      <c r="E46" s="166"/>
      <c r="F46" s="166"/>
      <c r="G46" s="296"/>
      <c r="H46" s="226">
        <v>36</v>
      </c>
      <c r="I46" s="169"/>
      <c r="J46" s="227">
        <v>36</v>
      </c>
      <c r="K46" s="333"/>
      <c r="L46" s="333">
        <v>36</v>
      </c>
      <c r="M46" s="333"/>
      <c r="N46" s="334"/>
      <c r="O46" s="335"/>
      <c r="P46" s="296"/>
      <c r="Q46" s="335"/>
      <c r="R46" s="333"/>
      <c r="S46" s="296">
        <v>36</v>
      </c>
      <c r="T46" s="335"/>
      <c r="U46" s="333"/>
      <c r="V46" s="336"/>
    </row>
    <row r="47" spans="1:22" s="33" customFormat="1" ht="44.25" customHeight="1" thickBot="1">
      <c r="A47" s="337" t="s">
        <v>30</v>
      </c>
      <c r="B47" s="338" t="s">
        <v>127</v>
      </c>
      <c r="C47" s="339"/>
      <c r="D47" s="329"/>
      <c r="E47" s="329"/>
      <c r="F47" s="329"/>
      <c r="G47" s="340"/>
      <c r="H47" s="341">
        <v>36</v>
      </c>
      <c r="I47" s="342"/>
      <c r="J47" s="343">
        <v>36</v>
      </c>
      <c r="K47" s="344"/>
      <c r="L47" s="344">
        <v>36</v>
      </c>
      <c r="M47" s="344"/>
      <c r="N47" s="345"/>
      <c r="O47" s="346"/>
      <c r="P47" s="340"/>
      <c r="Q47" s="346"/>
      <c r="R47" s="344"/>
      <c r="S47" s="340"/>
      <c r="T47" s="346"/>
      <c r="U47" s="344">
        <v>36</v>
      </c>
      <c r="V47" s="340"/>
    </row>
    <row r="48" spans="1:22" s="33" customFormat="1" ht="35.25" customHeight="1" thickBot="1">
      <c r="A48" s="310" t="s">
        <v>31</v>
      </c>
      <c r="B48" s="347" t="s">
        <v>237</v>
      </c>
      <c r="C48" s="348" t="s">
        <v>244</v>
      </c>
      <c r="D48" s="349"/>
      <c r="E48" s="349"/>
      <c r="F48" s="349"/>
      <c r="G48" s="350"/>
      <c r="H48" s="351">
        <f aca="true" t="shared" si="16" ref="H48:V48">SUM(H49+H57+H61)</f>
        <v>1548</v>
      </c>
      <c r="I48" s="352">
        <f t="shared" si="16"/>
        <v>354</v>
      </c>
      <c r="J48" s="352">
        <f t="shared" si="16"/>
        <v>1194</v>
      </c>
      <c r="K48" s="352">
        <f t="shared" si="16"/>
        <v>590</v>
      </c>
      <c r="L48" s="352">
        <f t="shared" si="16"/>
        <v>417</v>
      </c>
      <c r="M48" s="352">
        <f t="shared" si="16"/>
        <v>177</v>
      </c>
      <c r="N48" s="353">
        <f t="shared" si="16"/>
        <v>10</v>
      </c>
      <c r="O48" s="351">
        <f t="shared" si="16"/>
        <v>0</v>
      </c>
      <c r="P48" s="354">
        <f t="shared" si="16"/>
        <v>0</v>
      </c>
      <c r="Q48" s="351">
        <f t="shared" si="16"/>
        <v>272</v>
      </c>
      <c r="R48" s="352">
        <f t="shared" si="16"/>
        <v>336</v>
      </c>
      <c r="S48" s="354">
        <f t="shared" si="16"/>
        <v>0</v>
      </c>
      <c r="T48" s="351">
        <f t="shared" si="16"/>
        <v>266</v>
      </c>
      <c r="U48" s="352">
        <f t="shared" si="16"/>
        <v>0</v>
      </c>
      <c r="V48" s="354">
        <f t="shared" si="16"/>
        <v>320</v>
      </c>
    </row>
    <row r="49" spans="1:22" s="33" customFormat="1" ht="37.5" customHeight="1">
      <c r="A49" s="355" t="s">
        <v>32</v>
      </c>
      <c r="B49" s="320" t="s">
        <v>171</v>
      </c>
      <c r="C49" s="321"/>
      <c r="D49" s="322"/>
      <c r="E49" s="322"/>
      <c r="F49" s="322"/>
      <c r="G49" s="356"/>
      <c r="H49" s="324">
        <f>SUM(H50:H56)</f>
        <v>717</v>
      </c>
      <c r="I49" s="325">
        <f>SUM(I50:I56)</f>
        <v>164</v>
      </c>
      <c r="J49" s="325">
        <f>SUM(J50:J56)</f>
        <v>553</v>
      </c>
      <c r="K49" s="325">
        <f aca="true" t="shared" si="17" ref="K49:V49">SUM(K50:K56)</f>
        <v>221</v>
      </c>
      <c r="L49" s="325">
        <f t="shared" si="17"/>
        <v>213</v>
      </c>
      <c r="M49" s="325">
        <f t="shared" si="17"/>
        <v>109</v>
      </c>
      <c r="N49" s="326">
        <f t="shared" si="17"/>
        <v>10</v>
      </c>
      <c r="O49" s="324">
        <f t="shared" si="17"/>
        <v>0</v>
      </c>
      <c r="P49" s="327">
        <f t="shared" si="17"/>
        <v>0</v>
      </c>
      <c r="Q49" s="324">
        <f t="shared" si="17"/>
        <v>112</v>
      </c>
      <c r="R49" s="325">
        <f t="shared" si="17"/>
        <v>189</v>
      </c>
      <c r="S49" s="327">
        <f t="shared" si="17"/>
        <v>0</v>
      </c>
      <c r="T49" s="324">
        <f t="shared" si="17"/>
        <v>140</v>
      </c>
      <c r="U49" s="325">
        <f t="shared" si="17"/>
        <v>0</v>
      </c>
      <c r="V49" s="327">
        <f t="shared" si="17"/>
        <v>112</v>
      </c>
    </row>
    <row r="50" spans="1:22" s="33" customFormat="1" ht="37.5" customHeight="1">
      <c r="A50" s="163"/>
      <c r="B50" s="164" t="s">
        <v>224</v>
      </c>
      <c r="C50" s="165"/>
      <c r="D50" s="166"/>
      <c r="E50" s="166"/>
      <c r="F50" s="166"/>
      <c r="G50" s="296">
        <v>5</v>
      </c>
      <c r="H50" s="226">
        <f>SUM(I50:J50)</f>
        <v>105</v>
      </c>
      <c r="I50" s="169">
        <v>24</v>
      </c>
      <c r="J50" s="227">
        <f>SUM(O50:V50)</f>
        <v>81</v>
      </c>
      <c r="K50" s="333">
        <v>71</v>
      </c>
      <c r="L50" s="333"/>
      <c r="M50" s="333"/>
      <c r="N50" s="334">
        <v>10</v>
      </c>
      <c r="O50" s="335"/>
      <c r="P50" s="296"/>
      <c r="Q50" s="228">
        <v>16</v>
      </c>
      <c r="R50" s="293">
        <v>21</v>
      </c>
      <c r="S50" s="294"/>
      <c r="T50" s="292">
        <v>28</v>
      </c>
      <c r="U50" s="293"/>
      <c r="V50" s="171">
        <v>16</v>
      </c>
    </row>
    <row r="51" spans="1:22" s="33" customFormat="1" ht="37.5" customHeight="1">
      <c r="A51" s="163"/>
      <c r="B51" s="164" t="s">
        <v>225</v>
      </c>
      <c r="C51" s="165">
        <v>4</v>
      </c>
      <c r="D51" s="166"/>
      <c r="E51" s="166"/>
      <c r="F51" s="166"/>
      <c r="G51" s="296"/>
      <c r="H51" s="226">
        <f aca="true" t="shared" si="18" ref="H51:H56">SUM(I51:J51)</f>
        <v>54</v>
      </c>
      <c r="I51" s="169">
        <v>12</v>
      </c>
      <c r="J51" s="227">
        <f aca="true" t="shared" si="19" ref="J51:J56">SUM(O51:V51)</f>
        <v>42</v>
      </c>
      <c r="K51" s="333">
        <v>30</v>
      </c>
      <c r="L51" s="333">
        <v>12</v>
      </c>
      <c r="M51" s="333"/>
      <c r="N51" s="334"/>
      <c r="O51" s="335"/>
      <c r="P51" s="296"/>
      <c r="Q51" s="228"/>
      <c r="R51" s="293">
        <v>42</v>
      </c>
      <c r="S51" s="294"/>
      <c r="T51" s="292"/>
      <c r="U51" s="293"/>
      <c r="V51" s="171"/>
    </row>
    <row r="52" spans="1:22" s="33" customFormat="1" ht="37.5" customHeight="1">
      <c r="A52" s="163"/>
      <c r="B52" s="164" t="s">
        <v>226</v>
      </c>
      <c r="C52" s="165"/>
      <c r="D52" s="166"/>
      <c r="E52" s="166"/>
      <c r="F52" s="166"/>
      <c r="G52" s="296"/>
      <c r="H52" s="226">
        <f t="shared" si="18"/>
        <v>96</v>
      </c>
      <c r="I52" s="169">
        <v>22</v>
      </c>
      <c r="J52" s="227">
        <f t="shared" si="19"/>
        <v>74</v>
      </c>
      <c r="K52" s="333">
        <v>44</v>
      </c>
      <c r="L52" s="333">
        <v>20</v>
      </c>
      <c r="M52" s="333">
        <v>10</v>
      </c>
      <c r="N52" s="334"/>
      <c r="O52" s="335"/>
      <c r="P52" s="296"/>
      <c r="Q52" s="228">
        <v>32</v>
      </c>
      <c r="R52" s="293">
        <v>42</v>
      </c>
      <c r="S52" s="294"/>
      <c r="T52" s="292"/>
      <c r="U52" s="293"/>
      <c r="V52" s="171"/>
    </row>
    <row r="53" spans="1:22" s="33" customFormat="1" ht="37.5" customHeight="1">
      <c r="A53" s="163"/>
      <c r="B53" s="164" t="s">
        <v>230</v>
      </c>
      <c r="C53" s="165"/>
      <c r="D53" s="166"/>
      <c r="E53" s="166"/>
      <c r="F53" s="166"/>
      <c r="G53" s="296"/>
      <c r="H53" s="226">
        <f t="shared" si="18"/>
        <v>66</v>
      </c>
      <c r="I53" s="169">
        <v>15</v>
      </c>
      <c r="J53" s="227">
        <f t="shared" si="19"/>
        <v>51</v>
      </c>
      <c r="K53" s="333">
        <v>6</v>
      </c>
      <c r="L53" s="333"/>
      <c r="M53" s="333">
        <v>45</v>
      </c>
      <c r="N53" s="334"/>
      <c r="O53" s="335"/>
      <c r="P53" s="296"/>
      <c r="Q53" s="228">
        <v>16</v>
      </c>
      <c r="R53" s="293">
        <v>21</v>
      </c>
      <c r="S53" s="294"/>
      <c r="T53" s="292">
        <v>14</v>
      </c>
      <c r="U53" s="293"/>
      <c r="V53" s="171"/>
    </row>
    <row r="54" spans="1:22" s="33" customFormat="1" ht="37.5" customHeight="1">
      <c r="A54" s="163"/>
      <c r="B54" s="164" t="s">
        <v>227</v>
      </c>
      <c r="C54" s="165"/>
      <c r="D54" s="166"/>
      <c r="E54" s="166"/>
      <c r="F54" s="166"/>
      <c r="G54" s="296"/>
      <c r="H54" s="226">
        <f t="shared" si="18"/>
        <v>96</v>
      </c>
      <c r="I54" s="169">
        <v>22</v>
      </c>
      <c r="J54" s="227">
        <f t="shared" si="19"/>
        <v>74</v>
      </c>
      <c r="K54" s="333">
        <v>40</v>
      </c>
      <c r="L54" s="333">
        <v>20</v>
      </c>
      <c r="M54" s="333">
        <v>14</v>
      </c>
      <c r="N54" s="334"/>
      <c r="O54" s="335"/>
      <c r="P54" s="296"/>
      <c r="Q54" s="228"/>
      <c r="R54" s="293"/>
      <c r="S54" s="294"/>
      <c r="T54" s="292">
        <v>42</v>
      </c>
      <c r="U54" s="293"/>
      <c r="V54" s="171">
        <v>32</v>
      </c>
    </row>
    <row r="55" spans="1:22" s="33" customFormat="1" ht="37.5" customHeight="1">
      <c r="A55" s="163"/>
      <c r="B55" s="164" t="s">
        <v>233</v>
      </c>
      <c r="C55" s="165"/>
      <c r="D55" s="166"/>
      <c r="E55" s="1033"/>
      <c r="F55" s="166"/>
      <c r="G55" s="296"/>
      <c r="H55" s="226">
        <f t="shared" si="18"/>
        <v>174</v>
      </c>
      <c r="I55" s="169">
        <v>40</v>
      </c>
      <c r="J55" s="227">
        <f t="shared" si="19"/>
        <v>134</v>
      </c>
      <c r="K55" s="333"/>
      <c r="L55" s="333">
        <v>111</v>
      </c>
      <c r="M55" s="333">
        <v>23</v>
      </c>
      <c r="N55" s="334"/>
      <c r="O55" s="335"/>
      <c r="P55" s="296"/>
      <c r="Q55" s="228">
        <v>32</v>
      </c>
      <c r="R55" s="293">
        <v>42</v>
      </c>
      <c r="S55" s="294"/>
      <c r="T55" s="292">
        <v>28</v>
      </c>
      <c r="U55" s="293"/>
      <c r="V55" s="171">
        <v>32</v>
      </c>
    </row>
    <row r="56" spans="1:22" s="33" customFormat="1" ht="37.5" customHeight="1">
      <c r="A56" s="163"/>
      <c r="B56" s="164" t="s">
        <v>238</v>
      </c>
      <c r="C56" s="165"/>
      <c r="D56" s="166"/>
      <c r="E56" s="1034"/>
      <c r="F56" s="166"/>
      <c r="G56" s="296"/>
      <c r="H56" s="226">
        <f t="shared" si="18"/>
        <v>126</v>
      </c>
      <c r="I56" s="169">
        <v>29</v>
      </c>
      <c r="J56" s="227">
        <f t="shared" si="19"/>
        <v>97</v>
      </c>
      <c r="K56" s="333">
        <v>30</v>
      </c>
      <c r="L56" s="333">
        <v>50</v>
      </c>
      <c r="M56" s="333">
        <v>17</v>
      </c>
      <c r="N56" s="334"/>
      <c r="O56" s="335"/>
      <c r="P56" s="296"/>
      <c r="Q56" s="228">
        <v>16</v>
      </c>
      <c r="R56" s="293">
        <v>21</v>
      </c>
      <c r="S56" s="294"/>
      <c r="T56" s="292">
        <v>28</v>
      </c>
      <c r="U56" s="293"/>
      <c r="V56" s="171">
        <v>32</v>
      </c>
    </row>
    <row r="57" spans="1:22" s="33" customFormat="1" ht="51" customHeight="1">
      <c r="A57" s="163" t="s">
        <v>172</v>
      </c>
      <c r="B57" s="357" t="s">
        <v>210</v>
      </c>
      <c r="C57" s="358"/>
      <c r="D57" s="359"/>
      <c r="E57" s="359"/>
      <c r="F57" s="359"/>
      <c r="G57" s="360"/>
      <c r="H57" s="361">
        <f>SUM(H58:H60)</f>
        <v>559</v>
      </c>
      <c r="I57" s="362">
        <f aca="true" t="shared" si="20" ref="I57:V57">SUM(I58:I60)</f>
        <v>128</v>
      </c>
      <c r="J57" s="362">
        <f t="shared" si="20"/>
        <v>431</v>
      </c>
      <c r="K57" s="362">
        <f t="shared" si="20"/>
        <v>256</v>
      </c>
      <c r="L57" s="362">
        <f t="shared" si="20"/>
        <v>130</v>
      </c>
      <c r="M57" s="362">
        <f t="shared" si="20"/>
        <v>45</v>
      </c>
      <c r="N57" s="363">
        <f t="shared" si="20"/>
        <v>0</v>
      </c>
      <c r="O57" s="361">
        <f t="shared" si="20"/>
        <v>0</v>
      </c>
      <c r="P57" s="364">
        <f t="shared" si="20"/>
        <v>0</v>
      </c>
      <c r="Q57" s="361">
        <f t="shared" si="20"/>
        <v>80</v>
      </c>
      <c r="R57" s="362">
        <f t="shared" si="20"/>
        <v>105</v>
      </c>
      <c r="S57" s="364">
        <f t="shared" si="20"/>
        <v>0</v>
      </c>
      <c r="T57" s="361">
        <f t="shared" si="20"/>
        <v>70</v>
      </c>
      <c r="U57" s="362">
        <f t="shared" si="20"/>
        <v>0</v>
      </c>
      <c r="V57" s="364">
        <f t="shared" si="20"/>
        <v>176</v>
      </c>
    </row>
    <row r="58" spans="1:22" s="33" customFormat="1" ht="37.5" customHeight="1">
      <c r="A58" s="163"/>
      <c r="B58" s="164" t="s">
        <v>228</v>
      </c>
      <c r="C58" s="165"/>
      <c r="D58" s="166"/>
      <c r="E58" s="1033">
        <v>4</v>
      </c>
      <c r="F58" s="166"/>
      <c r="G58" s="296"/>
      <c r="H58" s="226">
        <f>SUM(I58:J58)</f>
        <v>174</v>
      </c>
      <c r="I58" s="169">
        <v>40</v>
      </c>
      <c r="J58" s="227">
        <f>SUM(Q58:V58)</f>
        <v>134</v>
      </c>
      <c r="K58" s="169">
        <v>76</v>
      </c>
      <c r="L58" s="169">
        <v>34</v>
      </c>
      <c r="M58" s="169">
        <v>24</v>
      </c>
      <c r="N58" s="170"/>
      <c r="O58" s="168"/>
      <c r="P58" s="171"/>
      <c r="Q58" s="168">
        <v>32</v>
      </c>
      <c r="R58" s="169">
        <v>42</v>
      </c>
      <c r="S58" s="171"/>
      <c r="T58" s="168">
        <v>28</v>
      </c>
      <c r="U58" s="169"/>
      <c r="V58" s="171">
        <v>32</v>
      </c>
    </row>
    <row r="59" spans="1:22" s="33" customFormat="1" ht="37.5" customHeight="1">
      <c r="A59" s="163"/>
      <c r="B59" s="164" t="s">
        <v>229</v>
      </c>
      <c r="C59" s="165"/>
      <c r="D59" s="166"/>
      <c r="E59" s="1034"/>
      <c r="F59" s="166"/>
      <c r="G59" s="296"/>
      <c r="H59" s="226">
        <f>SUM(I59:J59)</f>
        <v>261</v>
      </c>
      <c r="I59" s="169">
        <v>60</v>
      </c>
      <c r="J59" s="227">
        <f>SUM(Q59:V59)</f>
        <v>201</v>
      </c>
      <c r="K59" s="169">
        <v>100</v>
      </c>
      <c r="L59" s="169">
        <v>80</v>
      </c>
      <c r="M59" s="169">
        <v>21</v>
      </c>
      <c r="N59" s="170"/>
      <c r="O59" s="168"/>
      <c r="P59" s="171"/>
      <c r="Q59" s="168">
        <v>48</v>
      </c>
      <c r="R59" s="169">
        <v>63</v>
      </c>
      <c r="S59" s="171"/>
      <c r="T59" s="168">
        <v>42</v>
      </c>
      <c r="U59" s="169"/>
      <c r="V59" s="171">
        <v>48</v>
      </c>
    </row>
    <row r="60" spans="1:22" s="33" customFormat="1" ht="37.5" customHeight="1">
      <c r="A60" s="163"/>
      <c r="B60" s="164" t="s">
        <v>240</v>
      </c>
      <c r="C60" s="165"/>
      <c r="D60" s="166"/>
      <c r="E60" s="166"/>
      <c r="F60" s="166"/>
      <c r="G60" s="296"/>
      <c r="H60" s="226">
        <f>SUM(I60:J60)</f>
        <v>124</v>
      </c>
      <c r="I60" s="169">
        <v>28</v>
      </c>
      <c r="J60" s="227">
        <f>SUM(Q60:V60)</f>
        <v>96</v>
      </c>
      <c r="K60" s="169">
        <v>80</v>
      </c>
      <c r="L60" s="169">
        <v>16</v>
      </c>
      <c r="M60" s="169"/>
      <c r="N60" s="170"/>
      <c r="O60" s="168"/>
      <c r="P60" s="171"/>
      <c r="Q60" s="168"/>
      <c r="R60" s="169"/>
      <c r="S60" s="171"/>
      <c r="T60" s="168"/>
      <c r="U60" s="169"/>
      <c r="V60" s="171">
        <v>96</v>
      </c>
    </row>
    <row r="61" spans="1:22" s="33" customFormat="1" ht="37.5" customHeight="1">
      <c r="A61" s="163" t="s">
        <v>173</v>
      </c>
      <c r="B61" s="357" t="s">
        <v>211</v>
      </c>
      <c r="C61" s="358"/>
      <c r="D61" s="359"/>
      <c r="E61" s="359"/>
      <c r="F61" s="359"/>
      <c r="G61" s="360"/>
      <c r="H61" s="361">
        <f>SUM(H62:H64)</f>
        <v>272</v>
      </c>
      <c r="I61" s="362">
        <f aca="true" t="shared" si="21" ref="I61:V61">SUM(I62:I64)</f>
        <v>62</v>
      </c>
      <c r="J61" s="362">
        <f t="shared" si="21"/>
        <v>210</v>
      </c>
      <c r="K61" s="362">
        <f t="shared" si="21"/>
        <v>113</v>
      </c>
      <c r="L61" s="362">
        <f t="shared" si="21"/>
        <v>74</v>
      </c>
      <c r="M61" s="362">
        <f t="shared" si="21"/>
        <v>23</v>
      </c>
      <c r="N61" s="363">
        <f t="shared" si="21"/>
        <v>0</v>
      </c>
      <c r="O61" s="361">
        <f t="shared" si="21"/>
        <v>0</v>
      </c>
      <c r="P61" s="364">
        <f t="shared" si="21"/>
        <v>0</v>
      </c>
      <c r="Q61" s="361">
        <f t="shared" si="21"/>
        <v>80</v>
      </c>
      <c r="R61" s="362">
        <f t="shared" si="21"/>
        <v>42</v>
      </c>
      <c r="S61" s="364">
        <f t="shared" si="21"/>
        <v>0</v>
      </c>
      <c r="T61" s="361">
        <f t="shared" si="21"/>
        <v>56</v>
      </c>
      <c r="U61" s="362">
        <f t="shared" si="21"/>
        <v>0</v>
      </c>
      <c r="V61" s="364">
        <f t="shared" si="21"/>
        <v>32</v>
      </c>
    </row>
    <row r="62" spans="1:22" s="33" customFormat="1" ht="45" customHeight="1">
      <c r="A62" s="163"/>
      <c r="B62" s="164" t="s">
        <v>231</v>
      </c>
      <c r="C62" s="165">
        <v>5</v>
      </c>
      <c r="D62" s="166"/>
      <c r="E62" s="166"/>
      <c r="F62" s="166"/>
      <c r="G62" s="296"/>
      <c r="H62" s="226">
        <f>SUM(I62:J62)</f>
        <v>126</v>
      </c>
      <c r="I62" s="169">
        <v>29</v>
      </c>
      <c r="J62" s="227">
        <f>SUM(Q62:V62)</f>
        <v>97</v>
      </c>
      <c r="K62" s="169">
        <v>60</v>
      </c>
      <c r="L62" s="169">
        <v>30</v>
      </c>
      <c r="M62" s="169">
        <v>7</v>
      </c>
      <c r="N62" s="170"/>
      <c r="O62" s="168"/>
      <c r="P62" s="171"/>
      <c r="Q62" s="168">
        <v>48</v>
      </c>
      <c r="R62" s="169">
        <v>21</v>
      </c>
      <c r="S62" s="171"/>
      <c r="T62" s="168">
        <v>28</v>
      </c>
      <c r="U62" s="169"/>
      <c r="V62" s="171"/>
    </row>
    <row r="63" spans="1:22" s="33" customFormat="1" ht="43.5" customHeight="1">
      <c r="A63" s="163"/>
      <c r="B63" s="164" t="s">
        <v>232</v>
      </c>
      <c r="C63" s="165"/>
      <c r="D63" s="166"/>
      <c r="E63" s="166">
        <v>4</v>
      </c>
      <c r="F63" s="166"/>
      <c r="G63" s="296"/>
      <c r="H63" s="226">
        <f>SUM(I63:J63)</f>
        <v>68</v>
      </c>
      <c r="I63" s="169">
        <v>15</v>
      </c>
      <c r="J63" s="227">
        <f>SUM(Q63:V63)</f>
        <v>53</v>
      </c>
      <c r="K63" s="169">
        <v>23</v>
      </c>
      <c r="L63" s="169">
        <v>20</v>
      </c>
      <c r="M63" s="169">
        <v>10</v>
      </c>
      <c r="N63" s="170"/>
      <c r="O63" s="168"/>
      <c r="P63" s="171"/>
      <c r="Q63" s="168">
        <v>32</v>
      </c>
      <c r="R63" s="169">
        <v>21</v>
      </c>
      <c r="S63" s="171"/>
      <c r="T63" s="168"/>
      <c r="U63" s="169"/>
      <c r="V63" s="171"/>
    </row>
    <row r="64" spans="1:22" s="33" customFormat="1" ht="54" customHeight="1">
      <c r="A64" s="163"/>
      <c r="B64" s="164" t="s">
        <v>234</v>
      </c>
      <c r="C64" s="165"/>
      <c r="D64" s="166"/>
      <c r="E64" s="365"/>
      <c r="F64" s="166"/>
      <c r="G64" s="296"/>
      <c r="H64" s="226">
        <f>SUM(I64:J64)</f>
        <v>78</v>
      </c>
      <c r="I64" s="169">
        <v>18</v>
      </c>
      <c r="J64" s="227">
        <f>SUM(Q64:V64)</f>
        <v>60</v>
      </c>
      <c r="K64" s="169">
        <v>30</v>
      </c>
      <c r="L64" s="169">
        <v>24</v>
      </c>
      <c r="M64" s="169">
        <v>6</v>
      </c>
      <c r="N64" s="170"/>
      <c r="O64" s="168"/>
      <c r="P64" s="171"/>
      <c r="Q64" s="168"/>
      <c r="R64" s="169"/>
      <c r="S64" s="171"/>
      <c r="T64" s="168">
        <v>28</v>
      </c>
      <c r="U64" s="169"/>
      <c r="V64" s="171">
        <v>32</v>
      </c>
    </row>
    <row r="65" spans="1:22" s="32" customFormat="1" ht="37.5" customHeight="1">
      <c r="A65" s="163" t="s">
        <v>33</v>
      </c>
      <c r="B65" s="164" t="s">
        <v>126</v>
      </c>
      <c r="C65" s="165"/>
      <c r="D65" s="166"/>
      <c r="E65" s="166"/>
      <c r="F65" s="166"/>
      <c r="G65" s="366"/>
      <c r="H65" s="226">
        <v>72</v>
      </c>
      <c r="I65" s="169"/>
      <c r="J65" s="227">
        <v>72</v>
      </c>
      <c r="K65" s="169"/>
      <c r="L65" s="169">
        <v>72</v>
      </c>
      <c r="M65" s="169"/>
      <c r="N65" s="170"/>
      <c r="O65" s="168"/>
      <c r="P65" s="171"/>
      <c r="Q65" s="168"/>
      <c r="R65" s="169"/>
      <c r="S65" s="171">
        <v>72</v>
      </c>
      <c r="T65" s="168"/>
      <c r="U65" s="169"/>
      <c r="V65" s="171"/>
    </row>
    <row r="66" spans="1:22" s="32" customFormat="1" ht="60" customHeight="1" thickBot="1">
      <c r="A66" s="337" t="s">
        <v>34</v>
      </c>
      <c r="B66" s="338" t="s">
        <v>127</v>
      </c>
      <c r="C66" s="339"/>
      <c r="D66" s="329"/>
      <c r="E66" s="329"/>
      <c r="F66" s="329"/>
      <c r="G66" s="367"/>
      <c r="H66" s="341">
        <v>36</v>
      </c>
      <c r="I66" s="342"/>
      <c r="J66" s="343">
        <v>36</v>
      </c>
      <c r="K66" s="342"/>
      <c r="L66" s="342">
        <v>36</v>
      </c>
      <c r="M66" s="342"/>
      <c r="N66" s="368"/>
      <c r="O66" s="369"/>
      <c r="P66" s="370"/>
      <c r="Q66" s="369"/>
      <c r="R66" s="342"/>
      <c r="S66" s="370"/>
      <c r="T66" s="369"/>
      <c r="U66" s="342">
        <v>36</v>
      </c>
      <c r="V66" s="370"/>
    </row>
    <row r="67" spans="1:22" s="32" customFormat="1" ht="45" customHeight="1">
      <c r="A67" s="371"/>
      <c r="B67" s="421" t="s">
        <v>151</v>
      </c>
      <c r="C67" s="372"/>
      <c r="D67" s="373"/>
      <c r="E67" s="373"/>
      <c r="F67" s="373"/>
      <c r="G67" s="374"/>
      <c r="H67" s="375">
        <f aca="true" t="shared" si="22" ref="H67:V67">SUM(H7+H17+H21+H28+H31)</f>
        <v>4946</v>
      </c>
      <c r="I67" s="376">
        <f t="shared" si="22"/>
        <v>1130</v>
      </c>
      <c r="J67" s="376">
        <f t="shared" si="22"/>
        <v>3816</v>
      </c>
      <c r="K67" s="376">
        <f t="shared" si="22"/>
        <v>2223</v>
      </c>
      <c r="L67" s="376">
        <f t="shared" si="22"/>
        <v>1395</v>
      </c>
      <c r="M67" s="376">
        <f t="shared" si="22"/>
        <v>188</v>
      </c>
      <c r="N67" s="377">
        <f t="shared" si="22"/>
        <v>10</v>
      </c>
      <c r="O67" s="375">
        <f t="shared" si="22"/>
        <v>576</v>
      </c>
      <c r="P67" s="378">
        <f t="shared" si="22"/>
        <v>828</v>
      </c>
      <c r="Q67" s="375">
        <f t="shared" si="22"/>
        <v>576</v>
      </c>
      <c r="R67" s="376">
        <f t="shared" si="22"/>
        <v>756</v>
      </c>
      <c r="S67" s="378">
        <f t="shared" si="22"/>
        <v>0</v>
      </c>
      <c r="T67" s="375">
        <f t="shared" si="22"/>
        <v>504</v>
      </c>
      <c r="U67" s="376">
        <f t="shared" si="22"/>
        <v>0</v>
      </c>
      <c r="V67" s="378">
        <f t="shared" si="22"/>
        <v>576</v>
      </c>
    </row>
    <row r="68" spans="1:22" s="32" customFormat="1" ht="45" customHeight="1">
      <c r="A68" s="379"/>
      <c r="B68" s="422" t="s">
        <v>255</v>
      </c>
      <c r="C68" s="381"/>
      <c r="D68" s="382"/>
      <c r="E68" s="382"/>
      <c r="F68" s="382"/>
      <c r="G68" s="383"/>
      <c r="H68" s="384">
        <f>SUM(H46+H47+H65+H66)</f>
        <v>180</v>
      </c>
      <c r="I68" s="385">
        <f>SUM(I46+I47+I65+I66)</f>
        <v>0</v>
      </c>
      <c r="J68" s="385">
        <f>SUM(J46+J47+J65+J66)</f>
        <v>180</v>
      </c>
      <c r="K68" s="385">
        <f>SUM(K46+K47+K65+K66)</f>
        <v>0</v>
      </c>
      <c r="L68" s="385">
        <f>SUM(L46+L47+L65+L66)</f>
        <v>180</v>
      </c>
      <c r="M68" s="385"/>
      <c r="N68" s="386">
        <f aca="true" t="shared" si="23" ref="N68:V68">SUM(N46+N47+N65+N66)</f>
        <v>0</v>
      </c>
      <c r="O68" s="384">
        <f t="shared" si="23"/>
        <v>0</v>
      </c>
      <c r="P68" s="387">
        <f t="shared" si="23"/>
        <v>0</v>
      </c>
      <c r="Q68" s="384">
        <f t="shared" si="23"/>
        <v>0</v>
      </c>
      <c r="R68" s="385">
        <f t="shared" si="23"/>
        <v>0</v>
      </c>
      <c r="S68" s="387">
        <f t="shared" si="23"/>
        <v>108</v>
      </c>
      <c r="T68" s="384">
        <f t="shared" si="23"/>
        <v>0</v>
      </c>
      <c r="U68" s="385">
        <f t="shared" si="23"/>
        <v>72</v>
      </c>
      <c r="V68" s="387">
        <f t="shared" si="23"/>
        <v>0</v>
      </c>
    </row>
    <row r="69" spans="1:22" s="32" customFormat="1" ht="45" customHeight="1">
      <c r="A69" s="379"/>
      <c r="B69" s="422" t="s">
        <v>152</v>
      </c>
      <c r="C69" s="381"/>
      <c r="D69" s="382"/>
      <c r="E69" s="382"/>
      <c r="F69" s="382"/>
      <c r="G69" s="383"/>
      <c r="H69" s="384">
        <f>SUM(H67:H68)</f>
        <v>5126</v>
      </c>
      <c r="I69" s="385">
        <f aca="true" t="shared" si="24" ref="I69:V69">SUM(I67:I68)</f>
        <v>1130</v>
      </c>
      <c r="J69" s="385">
        <f t="shared" si="24"/>
        <v>3996</v>
      </c>
      <c r="K69" s="385">
        <f t="shared" si="24"/>
        <v>2223</v>
      </c>
      <c r="L69" s="385">
        <f t="shared" si="24"/>
        <v>1575</v>
      </c>
      <c r="M69" s="385">
        <f t="shared" si="24"/>
        <v>188</v>
      </c>
      <c r="N69" s="386">
        <f t="shared" si="24"/>
        <v>10</v>
      </c>
      <c r="O69" s="384">
        <f t="shared" si="24"/>
        <v>576</v>
      </c>
      <c r="P69" s="387">
        <f t="shared" si="24"/>
        <v>828</v>
      </c>
      <c r="Q69" s="384">
        <f t="shared" si="24"/>
        <v>576</v>
      </c>
      <c r="R69" s="385">
        <f t="shared" si="24"/>
        <v>756</v>
      </c>
      <c r="S69" s="387">
        <f t="shared" si="24"/>
        <v>108</v>
      </c>
      <c r="T69" s="384">
        <f t="shared" si="24"/>
        <v>504</v>
      </c>
      <c r="U69" s="385">
        <f t="shared" si="24"/>
        <v>72</v>
      </c>
      <c r="V69" s="387">
        <f t="shared" si="24"/>
        <v>576</v>
      </c>
    </row>
    <row r="70" spans="1:25" s="32" customFormat="1" ht="51.75" customHeight="1" thickBot="1">
      <c r="A70" s="388"/>
      <c r="B70" s="423" t="s">
        <v>153</v>
      </c>
      <c r="C70" s="389"/>
      <c r="D70" s="390"/>
      <c r="E70" s="390"/>
      <c r="F70" s="390"/>
      <c r="G70" s="391"/>
      <c r="H70" s="392">
        <f aca="true" t="shared" si="25" ref="H70:V70">SUM(H21+H28+H31)</f>
        <v>3124</v>
      </c>
      <c r="I70" s="393">
        <f t="shared" si="25"/>
        <v>712</v>
      </c>
      <c r="J70" s="393">
        <f t="shared" si="25"/>
        <v>2412</v>
      </c>
      <c r="K70" s="393">
        <f t="shared" si="25"/>
        <v>1305</v>
      </c>
      <c r="L70" s="393">
        <f t="shared" si="25"/>
        <v>909</v>
      </c>
      <c r="M70" s="393">
        <f t="shared" si="25"/>
        <v>188</v>
      </c>
      <c r="N70" s="394">
        <f t="shared" si="25"/>
        <v>10</v>
      </c>
      <c r="O70" s="392">
        <f t="shared" si="25"/>
        <v>0</v>
      </c>
      <c r="P70" s="395">
        <f t="shared" si="25"/>
        <v>0</v>
      </c>
      <c r="Q70" s="392">
        <f t="shared" si="25"/>
        <v>576</v>
      </c>
      <c r="R70" s="393">
        <f t="shared" si="25"/>
        <v>756</v>
      </c>
      <c r="S70" s="395">
        <f t="shared" si="25"/>
        <v>0</v>
      </c>
      <c r="T70" s="392">
        <f t="shared" si="25"/>
        <v>504</v>
      </c>
      <c r="U70" s="393">
        <f t="shared" si="25"/>
        <v>0</v>
      </c>
      <c r="V70" s="395">
        <f t="shared" si="25"/>
        <v>576</v>
      </c>
      <c r="W70" s="80"/>
      <c r="X70" s="80"/>
      <c r="Y70" s="80"/>
    </row>
    <row r="71" spans="1:25" s="32" customFormat="1" ht="35.25" customHeight="1">
      <c r="A71" s="396" t="s">
        <v>176</v>
      </c>
      <c r="B71" s="397" t="s">
        <v>138</v>
      </c>
      <c r="C71" s="398" t="s">
        <v>177</v>
      </c>
      <c r="D71" s="399"/>
      <c r="E71" s="399"/>
      <c r="F71" s="399"/>
      <c r="G71" s="400"/>
      <c r="H71" s="398"/>
      <c r="I71" s="401"/>
      <c r="J71" s="401"/>
      <c r="K71" s="401"/>
      <c r="L71" s="401"/>
      <c r="M71" s="401"/>
      <c r="N71" s="402"/>
      <c r="O71" s="398"/>
      <c r="P71" s="323"/>
      <c r="Q71" s="398"/>
      <c r="R71" s="401"/>
      <c r="S71" s="323"/>
      <c r="T71" s="398"/>
      <c r="U71" s="401"/>
      <c r="V71" s="403"/>
      <c r="W71" s="80"/>
      <c r="X71" s="80"/>
      <c r="Y71" s="80"/>
    </row>
    <row r="72" spans="1:25" s="32" customFormat="1" ht="35.25" customHeight="1">
      <c r="A72" s="379" t="s">
        <v>35</v>
      </c>
      <c r="B72" s="380" t="s">
        <v>146</v>
      </c>
      <c r="C72" s="384" t="s">
        <v>243</v>
      </c>
      <c r="D72" s="404"/>
      <c r="E72" s="404"/>
      <c r="F72" s="404"/>
      <c r="G72" s="405"/>
      <c r="H72" s="384"/>
      <c r="I72" s="385"/>
      <c r="J72" s="385"/>
      <c r="K72" s="385"/>
      <c r="L72" s="385"/>
      <c r="M72" s="385"/>
      <c r="N72" s="386"/>
      <c r="O72" s="384"/>
      <c r="P72" s="387"/>
      <c r="Q72" s="384"/>
      <c r="R72" s="385"/>
      <c r="S72" s="387"/>
      <c r="T72" s="384"/>
      <c r="U72" s="385"/>
      <c r="V72" s="406"/>
      <c r="W72" s="80"/>
      <c r="X72" s="80"/>
      <c r="Y72" s="80"/>
    </row>
    <row r="73" spans="1:22" s="32" customFormat="1" ht="36" customHeight="1">
      <c r="A73" s="379" t="s">
        <v>128</v>
      </c>
      <c r="B73" s="407" t="s">
        <v>129</v>
      </c>
      <c r="C73" s="168" t="s">
        <v>214</v>
      </c>
      <c r="D73" s="408"/>
      <c r="E73" s="408"/>
      <c r="F73" s="408"/>
      <c r="G73" s="409"/>
      <c r="H73" s="384"/>
      <c r="I73" s="385"/>
      <c r="J73" s="385"/>
      <c r="K73" s="385"/>
      <c r="L73" s="385"/>
      <c r="M73" s="385"/>
      <c r="N73" s="386"/>
      <c r="O73" s="384"/>
      <c r="P73" s="387"/>
      <c r="Q73" s="384"/>
      <c r="R73" s="385"/>
      <c r="S73" s="387"/>
      <c r="T73" s="384"/>
      <c r="U73" s="385"/>
      <c r="V73" s="406"/>
    </row>
    <row r="74" spans="1:22" s="32" customFormat="1" ht="36" customHeight="1">
      <c r="A74" s="379" t="s">
        <v>130</v>
      </c>
      <c r="B74" s="407" t="s">
        <v>131</v>
      </c>
      <c r="C74" s="168" t="s">
        <v>215</v>
      </c>
      <c r="D74" s="408"/>
      <c r="E74" s="408"/>
      <c r="F74" s="408"/>
      <c r="G74" s="409"/>
      <c r="H74" s="384"/>
      <c r="I74" s="385"/>
      <c r="J74" s="385"/>
      <c r="K74" s="385"/>
      <c r="L74" s="385"/>
      <c r="M74" s="385"/>
      <c r="N74" s="386"/>
      <c r="O74" s="384"/>
      <c r="P74" s="387"/>
      <c r="Q74" s="384"/>
      <c r="R74" s="385"/>
      <c r="S74" s="387"/>
      <c r="T74" s="384"/>
      <c r="U74" s="385"/>
      <c r="V74" s="406"/>
    </row>
    <row r="75" spans="1:22" s="32" customFormat="1" ht="36" customHeight="1" thickBot="1">
      <c r="A75" s="379" t="s">
        <v>178</v>
      </c>
      <c r="B75" s="410" t="s">
        <v>179</v>
      </c>
      <c r="C75" s="180" t="s">
        <v>214</v>
      </c>
      <c r="D75" s="411"/>
      <c r="E75" s="411"/>
      <c r="F75" s="411"/>
      <c r="G75" s="412"/>
      <c r="H75" s="392"/>
      <c r="I75" s="393"/>
      <c r="J75" s="393"/>
      <c r="K75" s="393"/>
      <c r="L75" s="393"/>
      <c r="M75" s="393"/>
      <c r="N75" s="394"/>
      <c r="O75" s="413"/>
      <c r="P75" s="414"/>
      <c r="Q75" s="413"/>
      <c r="R75" s="415"/>
      <c r="S75" s="414"/>
      <c r="T75" s="413"/>
      <c r="U75" s="415"/>
      <c r="V75" s="416"/>
    </row>
    <row r="76" spans="1:22" s="32" customFormat="1" ht="33" customHeight="1">
      <c r="A76" s="1019" t="s">
        <v>254</v>
      </c>
      <c r="B76" s="1020"/>
      <c r="C76" s="1020"/>
      <c r="D76" s="1020"/>
      <c r="E76" s="1020"/>
      <c r="F76" s="1020"/>
      <c r="G76" s="1020"/>
      <c r="H76" s="1020"/>
      <c r="I76" s="1020"/>
      <c r="J76" s="1021" t="s">
        <v>37</v>
      </c>
      <c r="K76" s="1024" t="s">
        <v>38</v>
      </c>
      <c r="L76" s="1024"/>
      <c r="M76" s="1024"/>
      <c r="N76" s="1025"/>
      <c r="O76" s="417">
        <v>576</v>
      </c>
      <c r="P76" s="259">
        <v>828</v>
      </c>
      <c r="Q76" s="258">
        <v>576</v>
      </c>
      <c r="R76" s="256">
        <v>756</v>
      </c>
      <c r="S76" s="259">
        <v>0</v>
      </c>
      <c r="T76" s="258">
        <v>504</v>
      </c>
      <c r="U76" s="256">
        <v>0</v>
      </c>
      <c r="V76" s="259">
        <v>576</v>
      </c>
    </row>
    <row r="77" spans="1:22" s="32" customFormat="1" ht="33" customHeight="1">
      <c r="A77" s="1026" t="s">
        <v>259</v>
      </c>
      <c r="B77" s="1027"/>
      <c r="C77" s="1027"/>
      <c r="D77" s="1027"/>
      <c r="E77" s="1027"/>
      <c r="F77" s="1027"/>
      <c r="G77" s="1027"/>
      <c r="H77" s="1027"/>
      <c r="I77" s="1028"/>
      <c r="J77" s="1022"/>
      <c r="K77" s="1029" t="s">
        <v>39</v>
      </c>
      <c r="L77" s="1029"/>
      <c r="M77" s="1029"/>
      <c r="N77" s="1030"/>
      <c r="O77" s="418">
        <v>0</v>
      </c>
      <c r="P77" s="296">
        <v>0</v>
      </c>
      <c r="Q77" s="335">
        <v>0</v>
      </c>
      <c r="R77" s="333">
        <v>0</v>
      </c>
      <c r="S77" s="296">
        <v>108</v>
      </c>
      <c r="T77" s="335">
        <v>0</v>
      </c>
      <c r="U77" s="333">
        <v>0</v>
      </c>
      <c r="V77" s="296">
        <v>0</v>
      </c>
    </row>
    <row r="78" spans="1:22" s="32" customFormat="1" ht="54" customHeight="1">
      <c r="A78" s="1031" t="s">
        <v>250</v>
      </c>
      <c r="B78" s="1032"/>
      <c r="C78" s="1032"/>
      <c r="D78" s="1032"/>
      <c r="E78" s="1032"/>
      <c r="F78" s="1032"/>
      <c r="G78" s="1032"/>
      <c r="H78" s="1032"/>
      <c r="I78" s="1032"/>
      <c r="J78" s="1022"/>
      <c r="K78" s="1029" t="s">
        <v>40</v>
      </c>
      <c r="L78" s="1029"/>
      <c r="M78" s="1029"/>
      <c r="N78" s="1030"/>
      <c r="O78" s="418">
        <v>0</v>
      </c>
      <c r="P78" s="296">
        <v>0</v>
      </c>
      <c r="Q78" s="335">
        <v>0</v>
      </c>
      <c r="R78" s="333">
        <v>0</v>
      </c>
      <c r="S78" s="296">
        <v>0</v>
      </c>
      <c r="T78" s="335">
        <v>0</v>
      </c>
      <c r="U78" s="333">
        <v>72</v>
      </c>
      <c r="V78" s="296">
        <v>0</v>
      </c>
    </row>
    <row r="79" spans="1:22" s="32" customFormat="1" ht="32.25" customHeight="1">
      <c r="A79" s="1009" t="s">
        <v>135</v>
      </c>
      <c r="B79" s="1010"/>
      <c r="C79" s="1010"/>
      <c r="D79" s="1010"/>
      <c r="E79" s="1010"/>
      <c r="F79" s="1010"/>
      <c r="G79" s="1010"/>
      <c r="H79" s="1010"/>
      <c r="I79" s="1011"/>
      <c r="J79" s="1022"/>
      <c r="K79" s="1007" t="s">
        <v>81</v>
      </c>
      <c r="L79" s="1007"/>
      <c r="M79" s="1007"/>
      <c r="N79" s="1008"/>
      <c r="O79" s="418">
        <v>4</v>
      </c>
      <c r="P79" s="296">
        <v>0</v>
      </c>
      <c r="Q79" s="335">
        <v>3</v>
      </c>
      <c r="R79" s="333">
        <v>0</v>
      </c>
      <c r="S79" s="296">
        <v>0</v>
      </c>
      <c r="T79" s="335">
        <v>0</v>
      </c>
      <c r="U79" s="333">
        <v>0</v>
      </c>
      <c r="V79" s="296">
        <v>0</v>
      </c>
    </row>
    <row r="80" spans="1:22" s="32" customFormat="1" ht="32.25" customHeight="1">
      <c r="A80" s="1009" t="s">
        <v>251</v>
      </c>
      <c r="B80" s="1010"/>
      <c r="C80" s="1010"/>
      <c r="D80" s="1010"/>
      <c r="E80" s="1010"/>
      <c r="F80" s="1010"/>
      <c r="G80" s="1010"/>
      <c r="H80" s="1010"/>
      <c r="I80" s="1011"/>
      <c r="J80" s="1022"/>
      <c r="K80" s="1007" t="s">
        <v>42</v>
      </c>
      <c r="L80" s="1007"/>
      <c r="M80" s="1007"/>
      <c r="N80" s="1008"/>
      <c r="O80" s="418">
        <v>3</v>
      </c>
      <c r="P80" s="296">
        <v>7</v>
      </c>
      <c r="Q80" s="335">
        <v>2</v>
      </c>
      <c r="R80" s="333">
        <v>8</v>
      </c>
      <c r="S80" s="296">
        <v>0</v>
      </c>
      <c r="T80" s="335">
        <v>5</v>
      </c>
      <c r="U80" s="333">
        <v>0</v>
      </c>
      <c r="V80" s="296">
        <v>4</v>
      </c>
    </row>
    <row r="81" spans="1:22" s="32" customFormat="1" ht="32.25" customHeight="1">
      <c r="A81" s="1009" t="s">
        <v>252</v>
      </c>
      <c r="B81" s="1010"/>
      <c r="C81" s="1010"/>
      <c r="D81" s="1010"/>
      <c r="E81" s="1010"/>
      <c r="F81" s="1010"/>
      <c r="G81" s="1010"/>
      <c r="H81" s="1010"/>
      <c r="I81" s="1011"/>
      <c r="J81" s="1022"/>
      <c r="K81" s="1012" t="s">
        <v>43</v>
      </c>
      <c r="L81" s="1012"/>
      <c r="M81" s="1012"/>
      <c r="N81" s="1013"/>
      <c r="O81" s="418">
        <v>1</v>
      </c>
      <c r="P81" s="296">
        <v>1</v>
      </c>
      <c r="Q81" s="335">
        <v>1</v>
      </c>
      <c r="R81" s="333">
        <v>1</v>
      </c>
      <c r="S81" s="296">
        <v>2</v>
      </c>
      <c r="T81" s="335">
        <v>0</v>
      </c>
      <c r="U81" s="333">
        <v>0</v>
      </c>
      <c r="V81" s="296">
        <v>0</v>
      </c>
    </row>
    <row r="82" spans="1:22" s="32" customFormat="1" ht="32.25" customHeight="1">
      <c r="A82" s="1009" t="s">
        <v>253</v>
      </c>
      <c r="B82" s="1010"/>
      <c r="C82" s="1010"/>
      <c r="D82" s="1010"/>
      <c r="E82" s="1010"/>
      <c r="F82" s="1010"/>
      <c r="G82" s="1010"/>
      <c r="H82" s="1010"/>
      <c r="I82" s="1011"/>
      <c r="J82" s="1022"/>
      <c r="K82" s="1007" t="s">
        <v>41</v>
      </c>
      <c r="L82" s="1007"/>
      <c r="M82" s="1007"/>
      <c r="N82" s="1008"/>
      <c r="O82" s="418">
        <v>4</v>
      </c>
      <c r="P82" s="296">
        <v>4</v>
      </c>
      <c r="Q82" s="335">
        <v>2</v>
      </c>
      <c r="R82" s="333">
        <v>4</v>
      </c>
      <c r="S82" s="296">
        <v>0</v>
      </c>
      <c r="T82" s="335">
        <v>0</v>
      </c>
      <c r="U82" s="333">
        <v>0</v>
      </c>
      <c r="V82" s="296">
        <v>2</v>
      </c>
    </row>
    <row r="83" spans="1:22" s="32" customFormat="1" ht="32.25" customHeight="1" thickBot="1">
      <c r="A83" s="1014"/>
      <c r="B83" s="1015"/>
      <c r="C83" s="1015"/>
      <c r="D83" s="1015"/>
      <c r="E83" s="1015"/>
      <c r="F83" s="1015"/>
      <c r="G83" s="1015"/>
      <c r="H83" s="1015"/>
      <c r="I83" s="1016"/>
      <c r="J83" s="1023"/>
      <c r="K83" s="1017" t="s">
        <v>181</v>
      </c>
      <c r="L83" s="1017"/>
      <c r="M83" s="1017"/>
      <c r="N83" s="1018"/>
      <c r="O83" s="419">
        <v>0</v>
      </c>
      <c r="P83" s="300">
        <v>0</v>
      </c>
      <c r="Q83" s="420">
        <v>0</v>
      </c>
      <c r="R83" s="265">
        <v>0</v>
      </c>
      <c r="S83" s="300">
        <v>0</v>
      </c>
      <c r="T83" s="420">
        <v>1</v>
      </c>
      <c r="U83" s="265">
        <v>0</v>
      </c>
      <c r="V83" s="300">
        <v>0</v>
      </c>
    </row>
    <row r="84" spans="1:16" ht="16.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39"/>
    </row>
    <row r="85" spans="1:16" ht="16.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39"/>
    </row>
    <row r="86" spans="1:16" ht="16.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39"/>
    </row>
    <row r="87" spans="1:16" ht="16.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39"/>
    </row>
    <row r="88" spans="1:16" ht="16.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39"/>
    </row>
    <row r="89" spans="1:16" ht="16.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39"/>
    </row>
    <row r="90" spans="1:16" ht="16.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39"/>
    </row>
    <row r="91" spans="1:16" ht="16.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39"/>
    </row>
    <row r="92" spans="1:16" ht="16.5">
      <c r="A92" s="6"/>
      <c r="B92" s="6"/>
      <c r="C92" s="6"/>
      <c r="D92" s="6"/>
      <c r="E92" s="6"/>
      <c r="F92" s="6"/>
      <c r="G92" s="4"/>
      <c r="H92" s="4"/>
      <c r="I92" s="4"/>
      <c r="J92" s="4"/>
      <c r="K92" s="4"/>
      <c r="L92" s="4"/>
      <c r="M92" s="4"/>
      <c r="N92" s="4"/>
      <c r="O92" s="4"/>
      <c r="P92" s="40"/>
    </row>
    <row r="93" spans="1:16" ht="16.5">
      <c r="A93" s="6"/>
      <c r="B93" s="6"/>
      <c r="C93" s="6"/>
      <c r="D93" s="6"/>
      <c r="E93" s="6"/>
      <c r="F93" s="6"/>
      <c r="G93" s="4"/>
      <c r="H93" s="4"/>
      <c r="I93" s="4"/>
      <c r="J93" s="4"/>
      <c r="K93" s="4"/>
      <c r="L93" s="4"/>
      <c r="M93" s="4"/>
      <c r="N93" s="4"/>
      <c r="O93" s="4"/>
      <c r="P93" s="40"/>
    </row>
    <row r="94" spans="1:16" ht="16.5">
      <c r="A94" s="6"/>
      <c r="B94" s="6"/>
      <c r="C94" s="6"/>
      <c r="D94" s="6"/>
      <c r="E94" s="6"/>
      <c r="F94" s="6"/>
      <c r="G94" s="4"/>
      <c r="H94" s="4"/>
      <c r="I94" s="4"/>
      <c r="J94" s="4"/>
      <c r="K94" s="4"/>
      <c r="L94" s="4"/>
      <c r="M94" s="4"/>
      <c r="N94" s="4"/>
      <c r="O94" s="4"/>
      <c r="P94" s="40"/>
    </row>
    <row r="95" spans="2:16" ht="16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0"/>
    </row>
    <row r="96" spans="2:16" ht="16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0"/>
    </row>
    <row r="97" spans="2:16" ht="16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0"/>
    </row>
    <row r="98" spans="2:16" ht="16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0"/>
    </row>
    <row r="99" spans="2:16" ht="16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0"/>
    </row>
    <row r="100" spans="2:16" ht="16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0"/>
    </row>
    <row r="101" spans="2:16" ht="16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0"/>
    </row>
    <row r="102" spans="2:16" ht="16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0"/>
    </row>
    <row r="103" spans="2:16" ht="16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0"/>
    </row>
    <row r="104" spans="2:16" ht="16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0"/>
    </row>
    <row r="105" spans="2:16" ht="16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0"/>
    </row>
    <row r="106" spans="2:16" ht="16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0"/>
    </row>
    <row r="107" spans="2:16" ht="16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0"/>
    </row>
    <row r="108" spans="2:16" ht="16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0"/>
    </row>
    <row r="109" spans="2:16" ht="16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0"/>
    </row>
    <row r="110" spans="2:16" ht="16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0"/>
    </row>
    <row r="111" spans="2:16" ht="16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0"/>
    </row>
    <row r="112" spans="2:16" ht="1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0"/>
    </row>
    <row r="113" spans="2:16" ht="16.5" hidden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0"/>
    </row>
    <row r="114" spans="2:16" ht="16.5" hidden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0"/>
    </row>
    <row r="115" spans="2:16" ht="16.5" hidden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0"/>
    </row>
    <row r="116" spans="2:16" ht="16.5" hidden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0"/>
    </row>
    <row r="117" spans="2:16" ht="16.5" hidden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0"/>
    </row>
    <row r="118" spans="2:16" ht="16.5" hidden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0"/>
    </row>
    <row r="119" spans="2:16" ht="16.5" hidden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0"/>
    </row>
    <row r="120" spans="2:16" ht="16.5" hidden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0"/>
    </row>
    <row r="121" spans="2:16" ht="16.5" hidden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0"/>
    </row>
    <row r="122" spans="2:16" ht="16.5" hidden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0"/>
    </row>
    <row r="123" spans="2:16" ht="16.5" hidden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0"/>
    </row>
    <row r="124" spans="2:16" ht="16.5" hidden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0"/>
    </row>
    <row r="125" spans="2:16" ht="16.5" hidden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0"/>
    </row>
    <row r="126" spans="2:16" ht="16.5" hidden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0"/>
    </row>
    <row r="127" spans="2:16" ht="16.5" hidden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0"/>
    </row>
    <row r="128" spans="2:16" ht="16.5" hidden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0"/>
    </row>
    <row r="129" spans="2:16" ht="16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0"/>
    </row>
    <row r="130" spans="2:16" ht="16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0"/>
    </row>
    <row r="131" spans="2:16" ht="5.2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0"/>
    </row>
    <row r="132" spans="2:16" ht="16.5" hidden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0"/>
    </row>
    <row r="133" spans="2:16" ht="16.5" hidden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0"/>
    </row>
    <row r="134" spans="2:16" ht="12" customHeight="1" hidden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0"/>
    </row>
    <row r="135" spans="2:16" ht="16.5" hidden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0"/>
    </row>
    <row r="136" spans="2:16" ht="16.5" hidden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0"/>
    </row>
    <row r="137" spans="2:16" ht="16.5" hidden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0"/>
    </row>
    <row r="138" spans="2:16" ht="16.5" hidden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0"/>
    </row>
    <row r="139" spans="2:16" ht="16.5" hidden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0"/>
    </row>
    <row r="140" spans="2:16" ht="16.5" hidden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0"/>
    </row>
    <row r="141" spans="2:16" ht="16.5" hidden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0"/>
    </row>
    <row r="142" spans="2:16" ht="16.5" hidden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0"/>
    </row>
    <row r="143" spans="2:16" ht="16.5" hidden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0"/>
    </row>
    <row r="144" spans="2:16" ht="16.5" hidden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0"/>
    </row>
    <row r="145" spans="2:16" ht="16.5" hidden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0"/>
    </row>
    <row r="146" spans="2:16" ht="16.5" hidden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0"/>
    </row>
    <row r="147" spans="2:16" ht="16.5" hidden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0"/>
    </row>
    <row r="148" spans="2:16" ht="16.5" hidden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0"/>
    </row>
    <row r="149" spans="2:16" ht="16.5" hidden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0"/>
    </row>
    <row r="150" spans="2:16" ht="16.5" hidden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0"/>
    </row>
    <row r="151" spans="2:16" ht="16.5" hidden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0"/>
    </row>
    <row r="152" spans="2:16" ht="16.5" hidden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0"/>
    </row>
    <row r="153" spans="2:16" ht="16.5" hidden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0"/>
    </row>
    <row r="154" spans="2:16" ht="16.5" hidden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0"/>
    </row>
    <row r="155" spans="2:16" ht="16.5" hidden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0"/>
    </row>
    <row r="156" spans="2:16" ht="16.5" hidden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0"/>
    </row>
    <row r="157" spans="2:16" ht="16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0"/>
    </row>
    <row r="158" spans="2:16" ht="16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0"/>
    </row>
    <row r="159" spans="2:16" ht="16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0"/>
    </row>
    <row r="160" spans="2:16" ht="16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0"/>
    </row>
    <row r="161" spans="2:16" ht="16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0"/>
    </row>
    <row r="162" spans="2:16" ht="16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0"/>
    </row>
    <row r="163" spans="2:16" ht="16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0"/>
    </row>
    <row r="164" spans="2:16" ht="16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0"/>
    </row>
    <row r="165" spans="2:16" ht="16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0"/>
    </row>
    <row r="166" spans="2:16" ht="16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0"/>
    </row>
    <row r="167" spans="2:16" ht="16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0"/>
    </row>
    <row r="168" spans="2:16" ht="16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0"/>
    </row>
    <row r="169" spans="2:16" ht="16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0"/>
    </row>
    <row r="170" spans="2:16" ht="16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0"/>
    </row>
    <row r="171" spans="2:16" ht="16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0"/>
    </row>
    <row r="172" spans="2:16" ht="16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0"/>
    </row>
    <row r="173" spans="2:16" ht="16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0"/>
    </row>
    <row r="174" spans="2:16" ht="16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0"/>
    </row>
    <row r="175" spans="2:16" ht="16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0"/>
    </row>
    <row r="176" spans="2:16" ht="16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0"/>
    </row>
    <row r="177" spans="2:16" ht="16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0"/>
    </row>
    <row r="178" spans="2:16" ht="16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0"/>
    </row>
    <row r="179" spans="2:16" ht="16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0"/>
    </row>
    <row r="180" spans="2:16" ht="16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0"/>
    </row>
    <row r="181" spans="2:16" ht="16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0"/>
    </row>
    <row r="182" spans="2:16" ht="16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0"/>
    </row>
    <row r="183" spans="2:16" ht="16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0"/>
    </row>
    <row r="184" spans="2:16" ht="16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0"/>
    </row>
    <row r="185" spans="2:16" ht="16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0"/>
    </row>
    <row r="186" spans="2:16" ht="16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0"/>
    </row>
    <row r="187" spans="2:16" ht="16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0"/>
    </row>
    <row r="188" spans="2:16" ht="16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0"/>
    </row>
    <row r="189" spans="2:16" ht="16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0"/>
    </row>
    <row r="190" spans="2:16" ht="16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0"/>
    </row>
    <row r="191" spans="2:16" ht="16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0"/>
    </row>
    <row r="192" spans="2:16" ht="16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0"/>
    </row>
    <row r="193" spans="2:16" ht="16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0"/>
    </row>
    <row r="194" spans="2:16" ht="16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0"/>
    </row>
    <row r="195" spans="2:16" ht="16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0"/>
    </row>
    <row r="196" spans="2:16" ht="16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0"/>
    </row>
    <row r="197" spans="2:16" ht="16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0"/>
    </row>
    <row r="198" spans="2:16" ht="16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0"/>
    </row>
    <row r="199" spans="2:16" ht="16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0"/>
    </row>
    <row r="200" spans="2:16" ht="16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0"/>
    </row>
    <row r="201" spans="2:16" ht="16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0"/>
    </row>
    <row r="202" spans="2:16" ht="16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0"/>
    </row>
    <row r="203" spans="2:16" ht="16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0"/>
    </row>
    <row r="204" spans="2:16" ht="16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0"/>
    </row>
    <row r="205" spans="2:16" ht="16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0"/>
    </row>
    <row r="206" spans="2:16" ht="16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0"/>
    </row>
    <row r="207" spans="2:16" ht="16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0"/>
    </row>
    <row r="208" spans="2:16" ht="16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0"/>
    </row>
    <row r="209" spans="2:16" ht="16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0"/>
    </row>
    <row r="210" spans="2:16" ht="16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0"/>
    </row>
    <row r="211" spans="2:16" ht="16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0"/>
    </row>
    <row r="212" spans="2:16" ht="16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0"/>
    </row>
    <row r="213" spans="2:16" ht="16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0"/>
    </row>
    <row r="214" spans="2:16" ht="16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0"/>
    </row>
    <row r="215" spans="2:16" ht="16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0"/>
    </row>
    <row r="216" spans="2:16" ht="16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0"/>
    </row>
    <row r="217" spans="2:16" ht="16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0"/>
    </row>
    <row r="218" spans="2:16" ht="16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0"/>
    </row>
    <row r="219" spans="2:16" ht="16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0"/>
    </row>
    <row r="220" spans="2:16" ht="16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0"/>
    </row>
    <row r="221" spans="2:16" ht="16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0"/>
    </row>
    <row r="222" spans="2:16" ht="16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0"/>
    </row>
    <row r="223" spans="2:16" ht="16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0"/>
    </row>
    <row r="224" spans="2:16" ht="16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0"/>
    </row>
    <row r="225" spans="2:16" ht="16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0"/>
    </row>
    <row r="226" spans="2:16" ht="16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0"/>
    </row>
    <row r="227" spans="2:16" ht="16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0"/>
    </row>
    <row r="228" spans="2:16" ht="16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0"/>
    </row>
    <row r="229" spans="2:16" ht="16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0"/>
    </row>
    <row r="230" spans="2:16" ht="16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0"/>
    </row>
    <row r="231" spans="2:16" ht="16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0"/>
    </row>
    <row r="232" spans="2:16" ht="16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0"/>
    </row>
    <row r="233" spans="2:16" ht="16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0"/>
    </row>
    <row r="234" spans="2:16" ht="16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0"/>
    </row>
    <row r="235" spans="2:16" ht="16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0"/>
    </row>
    <row r="236" spans="2:16" ht="16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0"/>
    </row>
    <row r="237" spans="2:16" ht="16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0"/>
    </row>
    <row r="238" spans="2:16" ht="16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0"/>
    </row>
    <row r="239" spans="2:16" ht="16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0"/>
    </row>
    <row r="240" spans="2:16" ht="16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0"/>
    </row>
    <row r="241" spans="2:16" ht="16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0"/>
    </row>
    <row r="242" spans="2:16" ht="16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0"/>
    </row>
    <row r="243" spans="2:16" ht="16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0"/>
    </row>
    <row r="244" spans="2:16" ht="16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0"/>
    </row>
    <row r="245" spans="2:16" ht="16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0"/>
    </row>
    <row r="246" spans="2:16" ht="16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0"/>
    </row>
    <row r="247" spans="2:16" ht="16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0"/>
    </row>
    <row r="248" spans="2:16" ht="16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0"/>
    </row>
    <row r="249" spans="2:16" ht="16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0"/>
    </row>
    <row r="250" spans="2:16" ht="16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0"/>
    </row>
    <row r="251" spans="2:16" ht="16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0"/>
    </row>
    <row r="252" spans="2:16" ht="16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0"/>
    </row>
    <row r="253" spans="2:16" ht="16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0"/>
    </row>
    <row r="254" spans="2:16" ht="16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0"/>
    </row>
    <row r="255" spans="2:16" ht="16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0"/>
    </row>
    <row r="256" spans="2:16" ht="16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0"/>
    </row>
    <row r="257" spans="2:16" ht="16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0"/>
    </row>
    <row r="258" spans="2:16" ht="16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0"/>
    </row>
    <row r="259" spans="2:16" ht="16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0"/>
    </row>
    <row r="260" spans="2:16" ht="16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0"/>
    </row>
  </sheetData>
  <sheetProtection/>
  <mergeCells count="39">
    <mergeCell ref="A1:V1"/>
    <mergeCell ref="A2:A5"/>
    <mergeCell ref="B2:B5"/>
    <mergeCell ref="C2:G2"/>
    <mergeCell ref="H2:N2"/>
    <mergeCell ref="O2:V2"/>
    <mergeCell ref="C3:C5"/>
    <mergeCell ref="D3:D5"/>
    <mergeCell ref="T3:V3"/>
    <mergeCell ref="R4:S4"/>
    <mergeCell ref="T4:U4"/>
    <mergeCell ref="E44:E45"/>
    <mergeCell ref="E3:E5"/>
    <mergeCell ref="F3:F5"/>
    <mergeCell ref="O3:P3"/>
    <mergeCell ref="Q3:S3"/>
    <mergeCell ref="E55:E56"/>
    <mergeCell ref="E58:E59"/>
    <mergeCell ref="G3:G5"/>
    <mergeCell ref="H3:H5"/>
    <mergeCell ref="I3:I5"/>
    <mergeCell ref="J3:N4"/>
    <mergeCell ref="A76:I76"/>
    <mergeCell ref="J76:J83"/>
    <mergeCell ref="K76:N76"/>
    <mergeCell ref="A77:I77"/>
    <mergeCell ref="K77:N77"/>
    <mergeCell ref="A78:I78"/>
    <mergeCell ref="K78:N78"/>
    <mergeCell ref="A79:I79"/>
    <mergeCell ref="K79:N79"/>
    <mergeCell ref="A80:I80"/>
    <mergeCell ref="K80:N80"/>
    <mergeCell ref="A81:I81"/>
    <mergeCell ref="K81:N81"/>
    <mergeCell ref="A82:I82"/>
    <mergeCell ref="K82:N82"/>
    <mergeCell ref="A83:I83"/>
    <mergeCell ref="K83:N83"/>
  </mergeCells>
  <printOptions/>
  <pageMargins left="0.1968503937007874" right="0.15748031496062992" top="0.2755905511811024" bottom="0.4330708661417323" header="0.1968503937007874" footer="0.5118110236220472"/>
  <pageSetup horizontalDpi="600" verticalDpi="600" orientation="landscape" paperSize="9" scale="40" r:id="rId1"/>
  <rowBreaks count="1" manualBreakCount="1">
    <brk id="8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pahomovalv</cp:lastModifiedBy>
  <cp:lastPrinted>2018-09-27T06:27:55Z</cp:lastPrinted>
  <dcterms:created xsi:type="dcterms:W3CDTF">2008-02-20T04:39:21Z</dcterms:created>
  <dcterms:modified xsi:type="dcterms:W3CDTF">2019-02-19T06:33:55Z</dcterms:modified>
  <cp:category/>
  <cp:version/>
  <cp:contentType/>
  <cp:contentStatus/>
</cp:coreProperties>
</file>