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5"/>
  </bookViews>
  <sheets>
    <sheet name="титул" sheetId="1" r:id="rId1"/>
    <sheet name="график" sheetId="2" r:id="rId2"/>
    <sheet name="рабочий план уп 2017" sheetId="3" r:id="rId3"/>
    <sheet name="учебные кабинеты" sheetId="4" r:id="rId4"/>
    <sheet name="практика" sheetId="5" r:id="rId5"/>
    <sheet name="пояснительная записка" sheetId="6" r:id="rId6"/>
  </sheets>
  <definedNames>
    <definedName name="_xlnm.Print_Area" localSheetId="1">'график'!$A$1:$BB$47</definedName>
    <definedName name="_xlnm.Print_Area" localSheetId="2">'рабочий план уп 2017'!$A$1:$T$67</definedName>
    <definedName name="_xlnm.Print_Area" localSheetId="3">'учебные кабинеты'!$A$1:$J$28</definedName>
  </definedNames>
  <calcPr fullCalcOnLoad="1" refMode="R1C1"/>
</workbook>
</file>

<file path=xl/sharedStrings.xml><?xml version="1.0" encoding="utf-8"?>
<sst xmlns="http://schemas.openxmlformats.org/spreadsheetml/2006/main" count="432" uniqueCount="327">
  <si>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</si>
  <si>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</si>
  <si>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</si>
  <si>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</si>
  <si>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</si>
  <si>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</si>
  <si>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</si>
  <si>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</si>
  <si>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</si>
  <si>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</si>
  <si>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</si>
  <si>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</si>
  <si>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нед.</t>
  </si>
  <si>
    <t>6 12</t>
  </si>
  <si>
    <t>13 19</t>
  </si>
  <si>
    <t>20 26</t>
  </si>
  <si>
    <t>10 16</t>
  </si>
  <si>
    <t>17 23</t>
  </si>
  <si>
    <t>5 11</t>
  </si>
  <si>
    <t>12 18</t>
  </si>
  <si>
    <t>19 25</t>
  </si>
  <si>
    <t>16 22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</si>
  <si>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</si>
  <si>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</si>
  <si>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</si>
  <si>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</si>
  <si>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</si>
  <si>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</si>
  <si>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</si>
  <si>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</si>
  <si>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</si>
  <si>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</si>
  <si>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</si>
  <si>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</si>
  <si>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</si>
  <si>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</si>
  <si>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</si>
  <si>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</si>
  <si>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</si>
  <si>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</si>
  <si>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</si>
  <si>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</si>
  <si>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</si>
  <si>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</si>
  <si>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</si>
  <si>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</si>
  <si>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</si>
  <si>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</si>
  <si>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</si>
  <si>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</si>
  <si>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</si>
  <si>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</si>
  <si>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</si>
  <si>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</si>
  <si>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</si>
  <si>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</si>
  <si>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</si>
  <si>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</si>
  <si>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</si>
  <si>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</si>
  <si>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</si>
  <si>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</si>
  <si>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</si>
  <si>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</si>
  <si>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</si>
  <si>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Курс</t>
  </si>
  <si>
    <t>К</t>
  </si>
  <si>
    <t>Всего</t>
  </si>
  <si>
    <t>Профессиональный цикл</t>
  </si>
  <si>
    <t>Производственная практика</t>
  </si>
  <si>
    <t>Каникулы</t>
  </si>
  <si>
    <t>Э</t>
  </si>
  <si>
    <t>А</t>
  </si>
  <si>
    <t>Физическая культура</t>
  </si>
  <si>
    <t xml:space="preserve">Утверждаю </t>
  </si>
  <si>
    <t xml:space="preserve">УЧЕБНЫЙ ПЛАН </t>
  </si>
  <si>
    <t>Форма обучения - очная</t>
  </si>
  <si>
    <t>1. Сводные данные по бюджету времени (в неделях)</t>
  </si>
  <si>
    <t>Курсы</t>
  </si>
  <si>
    <t>Промежуточная аттестация</t>
  </si>
  <si>
    <t>Государственнаая итоговая аттестация</t>
  </si>
  <si>
    <t>I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</si>
  <si>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</si>
  <si>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</si>
  <si>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(час)</t>
  </si>
  <si>
    <t xml:space="preserve">максимальная </t>
  </si>
  <si>
    <t>самостоятельная работа</t>
  </si>
  <si>
    <t>обязательная аудиторная</t>
  </si>
  <si>
    <t>всего занятий</t>
  </si>
  <si>
    <t>лекций, уроков</t>
  </si>
  <si>
    <t>лаб. и  практ. занятий</t>
  </si>
  <si>
    <t xml:space="preserve">Распределение обязательной нагрузки по курсам и семестрам (час в семестр) </t>
  </si>
  <si>
    <t>1 курс</t>
  </si>
  <si>
    <t>ОП.00</t>
  </si>
  <si>
    <t>Общепрофессиональный цикл</t>
  </si>
  <si>
    <t>Безопасность жизнедеятельности</t>
  </si>
  <si>
    <t>П.00</t>
  </si>
  <si>
    <t>ПМ.01</t>
  </si>
  <si>
    <t>ПМ.00</t>
  </si>
  <si>
    <t>Профессиональные модули</t>
  </si>
  <si>
    <t>МДК.01.01</t>
  </si>
  <si>
    <t>УП.01</t>
  </si>
  <si>
    <t>ПП.01</t>
  </si>
  <si>
    <t>ПМ.02</t>
  </si>
  <si>
    <t>МДК.02.01</t>
  </si>
  <si>
    <t>УП.02</t>
  </si>
  <si>
    <t>ПП.02</t>
  </si>
  <si>
    <t>ФК.00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</si>
  <si>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</si>
  <si>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</si>
  <si>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</si>
  <si>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</si>
  <si>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</si>
  <si>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</si>
  <si>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</si>
  <si>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>№</t>
  </si>
  <si>
    <t>Наименование</t>
  </si>
  <si>
    <t>Кабинеты</t>
  </si>
  <si>
    <t xml:space="preserve">Лаборатории </t>
  </si>
  <si>
    <t>Спортивный комплекс</t>
  </si>
  <si>
    <t>Залы</t>
  </si>
  <si>
    <t>Актовый зал</t>
  </si>
  <si>
    <t>3. Перечень кабинетов, лабораторий, матерских для подготовки</t>
  </si>
  <si>
    <t>1.1. Типовой график учебного процесса</t>
  </si>
  <si>
    <t>на базе основного  общего образования</t>
  </si>
  <si>
    <t>2 курс</t>
  </si>
  <si>
    <t>3 курс</t>
  </si>
  <si>
    <t xml:space="preserve">1 курс </t>
  </si>
  <si>
    <t>II</t>
  </si>
  <si>
    <t>III</t>
  </si>
  <si>
    <t xml:space="preserve">       17 недель</t>
  </si>
  <si>
    <t xml:space="preserve">1 семестр  </t>
  </si>
  <si>
    <t>2 семестр</t>
  </si>
  <si>
    <t xml:space="preserve">3 семестр </t>
  </si>
  <si>
    <t>4 семестр</t>
  </si>
  <si>
    <t xml:space="preserve">5 семестр </t>
  </si>
  <si>
    <t>История</t>
  </si>
  <si>
    <t xml:space="preserve"> </t>
  </si>
  <si>
    <t>Условные обозначения</t>
  </si>
  <si>
    <t xml:space="preserve">Учебная практика проводимая непрерывно </t>
  </si>
  <si>
    <t xml:space="preserve">Каникулы </t>
  </si>
  <si>
    <t>Производственная практика, проводимая концентрированно</t>
  </si>
  <si>
    <t>Всего теоретическое обучение</t>
  </si>
  <si>
    <t xml:space="preserve">Всего </t>
  </si>
  <si>
    <t xml:space="preserve">Открытый стадион широкого профиля с элементами полосы препятствий </t>
  </si>
  <si>
    <t>ОП.01</t>
  </si>
  <si>
    <t>ОП.02</t>
  </si>
  <si>
    <t>ОП.03</t>
  </si>
  <si>
    <t>ОП.04</t>
  </si>
  <si>
    <t>ОП.05</t>
  </si>
  <si>
    <t>оу</t>
  </si>
  <si>
    <t>ОУ</t>
  </si>
  <si>
    <t>Учебная практика проводимая рассредоточенно</t>
  </si>
  <si>
    <t>Формы  промежуточной  аттестации (распределение по семестрам)</t>
  </si>
  <si>
    <t>Экзамены</t>
  </si>
  <si>
    <t>Зачеты</t>
  </si>
  <si>
    <t>Дифференцированные зачеты</t>
  </si>
  <si>
    <t>ИТОГО (без практики и общеобразовательной подготовки)</t>
  </si>
  <si>
    <t>Профессиональный модуль, в рамках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</si>
  <si>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</si>
  <si>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</si>
  <si>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</si>
  <si>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</t>
  </si>
  <si>
    <t>рассредоточенно</t>
  </si>
  <si>
    <t>концентрированно</t>
  </si>
  <si>
    <t xml:space="preserve">ИТОГО </t>
  </si>
  <si>
    <t>ГИА</t>
  </si>
  <si>
    <t>Выпускная практическая квалификационная работа</t>
  </si>
  <si>
    <t>Письменная экзаменационная работа</t>
  </si>
  <si>
    <t xml:space="preserve">Директор КГБПОУ </t>
  </si>
  <si>
    <t xml:space="preserve">краевого государственного бюджетного профессионального образовательного учреждения </t>
  </si>
  <si>
    <t xml:space="preserve">по основной профессиональной образовательной программе среднего профессионального образования </t>
  </si>
  <si>
    <t>по программе подготовки квалифицированных рабочих (служащих)</t>
  </si>
  <si>
    <t>ОУД.01</t>
  </si>
  <si>
    <t>Общеобразовательные учебные дисциплины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</si>
  <si>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</si>
  <si>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</si>
  <si>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</si>
  <si>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</si>
  <si>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</si>
  <si>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</si>
  <si>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</si>
  <si>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</si>
  <si>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</si>
  <si>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</si>
  <si>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</si>
  <si>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</si>
  <si>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Русский язык и литература</t>
  </si>
  <si>
    <t xml:space="preserve">Иностранный язык </t>
  </si>
  <si>
    <t xml:space="preserve">Информатика </t>
  </si>
  <si>
    <t>География</t>
  </si>
  <si>
    <t>Экология</t>
  </si>
  <si>
    <t xml:space="preserve">Учебная практика </t>
  </si>
  <si>
    <t>Всего учебная   и производственная практика</t>
  </si>
  <si>
    <t>Государственная итоговая аттестация</t>
  </si>
  <si>
    <t>ГИА.01</t>
  </si>
  <si>
    <t>ГИА.02</t>
  </si>
  <si>
    <t>6 семестр</t>
  </si>
  <si>
    <t>6 недель производственная практика</t>
  </si>
  <si>
    <t>ОУД.14</t>
  </si>
  <si>
    <t xml:space="preserve">ОУД.15 </t>
  </si>
  <si>
    <t>Краеведение</t>
  </si>
  <si>
    <t>ОУД.16</t>
  </si>
  <si>
    <t>2 нед</t>
  </si>
  <si>
    <t>6</t>
  </si>
  <si>
    <t>4,5,6</t>
  </si>
  <si>
    <t>Нормативный срок обучения - 2 года 10 месяцев</t>
  </si>
  <si>
    <t>Математика: алгебра, начала математического анализа, геометрия</t>
  </si>
  <si>
    <t>Эвенкийский язык</t>
  </si>
  <si>
    <t>"Эвенкийский многопрофильный техникум"</t>
  </si>
  <si>
    <t>______________Е.Л. Громова</t>
  </si>
  <si>
    <t>1   4</t>
  </si>
  <si>
    <t>26 2</t>
  </si>
  <si>
    <t>3    9</t>
  </si>
  <si>
    <t>24  30</t>
  </si>
  <si>
    <t>31      6</t>
  </si>
  <si>
    <t>7 13</t>
  </si>
  <si>
    <t>14 20</t>
  </si>
  <si>
    <t>21 27</t>
  </si>
  <si>
    <t>28 4</t>
  </si>
  <si>
    <t xml:space="preserve">5 11 </t>
  </si>
  <si>
    <t xml:space="preserve">26   1  </t>
  </si>
  <si>
    <t>2   8</t>
  </si>
  <si>
    <t>9  15</t>
  </si>
  <si>
    <t xml:space="preserve">23 29  </t>
  </si>
  <si>
    <t>30           5</t>
  </si>
  <si>
    <t>20  26</t>
  </si>
  <si>
    <t>27       5</t>
  </si>
  <si>
    <t>27  2</t>
  </si>
  <si>
    <t>1   7</t>
  </si>
  <si>
    <t>8   14</t>
  </si>
  <si>
    <t>15   21</t>
  </si>
  <si>
    <t>22   28</t>
  </si>
  <si>
    <t>29    4</t>
  </si>
  <si>
    <t>5   11</t>
  </si>
  <si>
    <t>12   18</t>
  </si>
  <si>
    <t>19    25</t>
  </si>
  <si>
    <t>26   2</t>
  </si>
  <si>
    <t>3   9</t>
  </si>
  <si>
    <t>10    16</t>
  </si>
  <si>
    <t>17    23</t>
  </si>
  <si>
    <t>24   30</t>
  </si>
  <si>
    <t>31    6</t>
  </si>
  <si>
    <t>7    13</t>
  </si>
  <si>
    <t>14    20</t>
  </si>
  <si>
    <t>21    27</t>
  </si>
  <si>
    <t>ОП.06</t>
  </si>
  <si>
    <t>Основы проектирования</t>
  </si>
  <si>
    <t>Основы безопасности жизнедеятельности</t>
  </si>
  <si>
    <t>1,2,3</t>
  </si>
  <si>
    <t>1</t>
  </si>
  <si>
    <t>2</t>
  </si>
  <si>
    <t xml:space="preserve"> вар</t>
  </si>
  <si>
    <t xml:space="preserve">Обществознание </t>
  </si>
  <si>
    <t>Естествознание</t>
  </si>
  <si>
    <t>Экономика</t>
  </si>
  <si>
    <t>право</t>
  </si>
  <si>
    <t>Теоретические основы социальной работы</t>
  </si>
  <si>
    <t>Организация социальной работы в РФ</t>
  </si>
  <si>
    <t>Основы делопроизводства</t>
  </si>
  <si>
    <t>Основы деловой культуры</t>
  </si>
  <si>
    <t>МДК.01.02</t>
  </si>
  <si>
    <t>МДК.01.03</t>
  </si>
  <si>
    <t>Основы профессионального общения</t>
  </si>
  <si>
    <t>Социально-медицинские основы профессиональной деятельности</t>
  </si>
  <si>
    <t>Основы социально-бытового обслуживания</t>
  </si>
  <si>
    <t>МДК.02.02</t>
  </si>
  <si>
    <t>Технологии социальной работы с женщинами, детьми, семьей</t>
  </si>
  <si>
    <t>Социально-правовая и законодательная основа социальной работы с женщинами, детьми и семьей</t>
  </si>
  <si>
    <t>Технология социальной работы с семьей и детьми</t>
  </si>
  <si>
    <t>Основы парикмахерского искусства</t>
  </si>
  <si>
    <t>6*</t>
  </si>
  <si>
    <t xml:space="preserve">   17  недель</t>
  </si>
  <si>
    <t xml:space="preserve">     16 недели           </t>
  </si>
  <si>
    <t>6  недель</t>
  </si>
  <si>
    <t>Основы предпринимательства</t>
  </si>
  <si>
    <t>ОП.07</t>
  </si>
  <si>
    <t xml:space="preserve">    23 недели</t>
  </si>
  <si>
    <t>6 недели</t>
  </si>
  <si>
    <t>4,5</t>
  </si>
  <si>
    <t>период обучения: 2017-2020 г.г</t>
  </si>
  <si>
    <t>у</t>
  </si>
  <si>
    <t>П</t>
  </si>
  <si>
    <t>п</t>
  </si>
  <si>
    <t xml:space="preserve">10  недель учебная производственная практика </t>
  </si>
  <si>
    <t>15  недель производственная практика</t>
  </si>
  <si>
    <t>С/К</t>
  </si>
  <si>
    <t>Военные сборы</t>
  </si>
  <si>
    <t>С</t>
  </si>
  <si>
    <t>по профессии среднего профессионального образования  39.01.01 Социальный работник</t>
  </si>
  <si>
    <t xml:space="preserve"> УП 01. учебная практика </t>
  </si>
  <si>
    <t>ПП 01.производственная практика</t>
  </si>
  <si>
    <t xml:space="preserve"> УП 02. учебная практика </t>
  </si>
  <si>
    <t>ПП 02.производственная практика</t>
  </si>
  <si>
    <t>вар 72</t>
  </si>
  <si>
    <t xml:space="preserve">Квалификация: социальный работник
</t>
  </si>
  <si>
    <t>Обучение по дисциплинам и междисциплинарным курсам,модулям</t>
  </si>
  <si>
    <t>3</t>
  </si>
  <si>
    <t>Оказание социальных услуг лицам пожилого возраста и инвалидам на дому</t>
  </si>
  <si>
    <t>2.1 План учебного процесса ОПОП ППКРС профессии 39.01.01 Социальный работник</t>
  </si>
  <si>
    <t>нед нагр</t>
  </si>
  <si>
    <t>5. Пояснительная записка</t>
  </si>
  <si>
    <t>ПМ. 02 Технологии социальной работы с женщинами, детьми, семьей</t>
  </si>
  <si>
    <t>3,4,5</t>
  </si>
  <si>
    <t>Практика по профессии  39.01.01 Социальный работник</t>
  </si>
  <si>
    <t>ПМ. 01 Оказание социальных услуг лицам пожилого возраста и инвалидам на дому</t>
  </si>
  <si>
    <t>теоретических основ социальной работы</t>
  </si>
  <si>
    <t>основ делопроизводства</t>
  </si>
  <si>
    <t>социально-медицинских основ профессиональной деятельности</t>
  </si>
  <si>
    <t>основ деловой культуры</t>
  </si>
  <si>
    <t>не предусмотрено ФГОС СПО</t>
  </si>
  <si>
    <t>Спортивный зал, место для стрельбы в спортивном зале (аренда)</t>
  </si>
  <si>
    <t>Библиотека с читальным залом с выходом в Интернет</t>
  </si>
  <si>
    <r>
      <rPr>
        <b/>
        <sz val="14"/>
        <rFont val="Times New Roman"/>
        <family val="1"/>
      </rPr>
      <t>Консультации 4 часа на каждого  обучающегося на каждый учебный  год, в том числев период реализации образовательной программы среднего общего образования.                                                                                                                                       Государственная итоговая аттестация - Выпуская квалификационная работа</t>
    </r>
    <r>
      <rPr>
        <sz val="14"/>
        <rFont val="Times New Roman"/>
        <family val="1"/>
      </rPr>
      <t xml:space="preserve">                                                 </t>
    </r>
  </si>
  <si>
    <t>Итого по обязательной части ППКРС, включая ФК и ВЧ ППКРС</t>
  </si>
  <si>
    <t>ОУД.11.1</t>
  </si>
  <si>
    <t>ОУД.11.2</t>
  </si>
  <si>
    <t>ОУД.11.3</t>
  </si>
  <si>
    <t>ОУД.01.1</t>
  </si>
  <si>
    <t>Русский язык</t>
  </si>
  <si>
    <t>Литература</t>
  </si>
  <si>
    <t>Химия</t>
  </si>
  <si>
    <t>Биолгия</t>
  </si>
  <si>
    <t>Физика</t>
  </si>
  <si>
    <t>ОУД.01.2</t>
  </si>
  <si>
    <t>приказ №   15-у   30.06.2017</t>
  </si>
  <si>
    <t>профессии 39.01.01 Социальный работник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</si>
</sst>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#,##0_ ;\-#,##0\ "/>
    <numFmt numFmtId="186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5" applyFont="1">
      <alignment/>
      <protection/>
    </xf>
    <xf numFmtId="0" fontId="0" fillId="0" borderId="0" xfId="55">
      <alignment/>
      <protection/>
    </xf>
    <xf numFmtId="0" fontId="9" fillId="0" borderId="0" xfId="55" applyFont="1">
      <alignment/>
      <protection/>
    </xf>
    <xf numFmtId="0" fontId="10" fillId="0" borderId="10" xfId="55" applyFont="1" applyBorder="1" applyAlignment="1">
      <alignment vertical="top"/>
      <protection/>
    </xf>
    <xf numFmtId="0" fontId="10" fillId="0" borderId="11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/>
      <protection/>
    </xf>
    <xf numFmtId="0" fontId="10" fillId="0" borderId="13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49" fontId="10" fillId="0" borderId="11" xfId="55" applyNumberFormat="1" applyFont="1" applyBorder="1" applyAlignment="1">
      <alignment horizontal="center"/>
      <protection/>
    </xf>
    <xf numFmtId="49" fontId="10" fillId="0" borderId="12" xfId="55" applyNumberFormat="1" applyFont="1" applyBorder="1" applyAlignment="1">
      <alignment horizontal="center"/>
      <protection/>
    </xf>
    <xf numFmtId="49" fontId="10" fillId="0" borderId="13" xfId="55" applyNumberFormat="1" applyFont="1" applyBorder="1" applyAlignment="1">
      <alignment horizontal="center"/>
      <protection/>
    </xf>
    <xf numFmtId="49" fontId="10" fillId="0" borderId="14" xfId="55" applyNumberFormat="1" applyFont="1" applyBorder="1" applyAlignment="1">
      <alignment horizontal="center"/>
      <protection/>
    </xf>
    <xf numFmtId="49" fontId="10" fillId="0" borderId="15" xfId="55" applyNumberFormat="1" applyFont="1" applyBorder="1" applyAlignment="1">
      <alignment horizontal="center"/>
      <protection/>
    </xf>
    <xf numFmtId="49" fontId="10" fillId="0" borderId="10" xfId="55" applyNumberFormat="1" applyFont="1" applyBorder="1" applyAlignment="1">
      <alignment horizontal="center"/>
      <protection/>
    </xf>
    <xf numFmtId="0" fontId="15" fillId="0" borderId="0" xfId="54" applyFont="1">
      <alignment/>
      <protection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9" xfId="54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54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9" fontId="14" fillId="0" borderId="19" xfId="54" applyNumberFormat="1" applyFont="1" applyFill="1" applyBorder="1" applyAlignment="1">
      <alignment horizontal="center" vertical="center"/>
      <protection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19" xfId="54" applyNumberFormat="1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/>
    </xf>
    <xf numFmtId="0" fontId="14" fillId="0" borderId="19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49" fontId="9" fillId="0" borderId="19" xfId="54" applyNumberFormat="1" applyFont="1" applyFill="1" applyBorder="1" applyAlignment="1">
      <alignment horizontal="center" vertical="center"/>
      <protection/>
    </xf>
    <xf numFmtId="0" fontId="9" fillId="0" borderId="19" xfId="54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19" xfId="54" applyFont="1" applyFill="1" applyBorder="1" applyAlignment="1">
      <alignment horizontal="center"/>
      <protection/>
    </xf>
    <xf numFmtId="0" fontId="10" fillId="0" borderId="19" xfId="54" applyFont="1" applyBorder="1" applyAlignment="1">
      <alignment horizontal="center" vertical="center"/>
      <protection/>
    </xf>
    <xf numFmtId="0" fontId="13" fillId="0" borderId="19" xfId="54" applyNumberFormat="1" applyFont="1" applyBorder="1" applyAlignment="1">
      <alignment horizontal="center" vertical="center"/>
      <protection/>
    </xf>
    <xf numFmtId="49" fontId="10" fillId="0" borderId="19" xfId="54" applyNumberFormat="1" applyFont="1" applyBorder="1" applyAlignment="1">
      <alignment horizontal="center" vertical="center"/>
      <protection/>
    </xf>
    <xf numFmtId="0" fontId="13" fillId="0" borderId="19" xfId="54" applyNumberFormat="1" applyFont="1" applyFill="1" applyBorder="1" applyAlignment="1">
      <alignment horizontal="center" vertical="center"/>
      <protection/>
    </xf>
    <xf numFmtId="0" fontId="14" fillId="0" borderId="19" xfId="54" applyFont="1" applyBorder="1" applyAlignment="1">
      <alignment horizontal="center" vertical="center"/>
      <protection/>
    </xf>
    <xf numFmtId="0" fontId="14" fillId="0" borderId="19" xfId="54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19" xfId="54" applyNumberFormat="1" applyFont="1" applyFill="1" applyBorder="1" applyAlignment="1">
      <alignment horizontal="center" vertical="center"/>
      <protection/>
    </xf>
    <xf numFmtId="0" fontId="9" fillId="0" borderId="19" xfId="54" applyFont="1" applyFill="1" applyBorder="1" applyAlignment="1">
      <alignment horizontal="center"/>
      <protection/>
    </xf>
    <xf numFmtId="49" fontId="9" fillId="0" borderId="19" xfId="0" applyNumberFormat="1" applyFont="1" applyFill="1" applyBorder="1" applyAlignment="1">
      <alignment horizontal="center" vertical="center"/>
    </xf>
    <xf numFmtId="49" fontId="13" fillId="0" borderId="19" xfId="54" applyNumberFormat="1" applyFont="1" applyBorder="1" applyAlignment="1">
      <alignment horizontal="center" vertical="center"/>
      <protection/>
    </xf>
    <xf numFmtId="0" fontId="16" fillId="0" borderId="19" xfId="54" applyFont="1" applyFill="1" applyBorder="1" applyAlignment="1">
      <alignment horizontal="center" textRotation="90"/>
      <protection/>
    </xf>
    <xf numFmtId="0" fontId="7" fillId="0" borderId="0" xfId="54" applyFont="1" applyFill="1" applyBorder="1" applyAlignment="1">
      <alignment horizontal="center" wrapText="1"/>
      <protection/>
    </xf>
    <xf numFmtId="0" fontId="10" fillId="0" borderId="19" xfId="54" applyFont="1" applyFill="1" applyBorder="1" applyAlignment="1">
      <alignment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6" fillId="33" borderId="0" xfId="54" applyNumberFormat="1" applyFont="1" applyFill="1" applyBorder="1" applyAlignment="1">
      <alignment horizontal="center" vertical="center"/>
      <protection/>
    </xf>
    <xf numFmtId="0" fontId="10" fillId="0" borderId="19" xfId="54" applyFont="1" applyFill="1" applyBorder="1" applyAlignment="1">
      <alignment horizontal="center"/>
      <protection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3" fillId="33" borderId="19" xfId="54" applyFont="1" applyFill="1" applyBorder="1" applyAlignment="1">
      <alignment horizontal="center" vertical="center"/>
      <protection/>
    </xf>
    <xf numFmtId="0" fontId="13" fillId="0" borderId="19" xfId="0" applyNumberFormat="1" applyFont="1" applyFill="1" applyBorder="1" applyAlignment="1">
      <alignment horizontal="center" vertical="center"/>
    </xf>
    <xf numFmtId="0" fontId="15" fillId="0" borderId="19" xfId="54" applyFont="1" applyFill="1" applyBorder="1" applyAlignment="1">
      <alignment horizontal="center" vertical="center"/>
      <protection/>
    </xf>
    <xf numFmtId="0" fontId="16" fillId="33" borderId="19" xfId="54" applyFont="1" applyFill="1" applyBorder="1" applyAlignment="1">
      <alignment horizontal="center" vertical="center"/>
      <protection/>
    </xf>
    <xf numFmtId="0" fontId="14" fillId="0" borderId="19" xfId="54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Border="1">
      <alignment/>
      <protection/>
    </xf>
    <xf numFmtId="0" fontId="13" fillId="33" borderId="19" xfId="54" applyFont="1" applyFill="1" applyBorder="1" applyAlignment="1">
      <alignment horizontal="left" vertical="center" wrapText="1"/>
      <protection/>
    </xf>
    <xf numFmtId="0" fontId="10" fillId="33" borderId="19" xfId="54" applyFont="1" applyFill="1" applyBorder="1" applyAlignment="1">
      <alignment horizontal="center" vertical="center"/>
      <protection/>
    </xf>
    <xf numFmtId="0" fontId="8" fillId="33" borderId="0" xfId="54" applyFont="1" applyFill="1" applyBorder="1">
      <alignment/>
      <protection/>
    </xf>
    <xf numFmtId="49" fontId="15" fillId="0" borderId="19" xfId="54" applyNumberFormat="1" applyFont="1" applyFill="1" applyBorder="1" applyAlignment="1">
      <alignment horizontal="left" vertical="center" wrapText="1"/>
      <protection/>
    </xf>
    <xf numFmtId="0" fontId="15" fillId="0" borderId="19" xfId="54" applyFont="1" applyFill="1" applyBorder="1" applyAlignment="1">
      <alignment horizontal="left" vertical="top" wrapText="1"/>
      <protection/>
    </xf>
    <xf numFmtId="0" fontId="8" fillId="0" borderId="19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15" fillId="0" borderId="19" xfId="0" applyFont="1" applyFill="1" applyBorder="1" applyAlignment="1">
      <alignment vertical="center" wrapText="1"/>
    </xf>
    <xf numFmtId="0" fontId="13" fillId="34" borderId="0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25" fillId="33" borderId="0" xfId="54" applyFont="1" applyFill="1" applyBorder="1">
      <alignment/>
      <protection/>
    </xf>
    <xf numFmtId="0" fontId="15" fillId="0" borderId="19" xfId="54" applyFont="1" applyFill="1" applyBorder="1" applyAlignment="1">
      <alignment horizontal="center"/>
      <protection/>
    </xf>
    <xf numFmtId="0" fontId="15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0" borderId="19" xfId="0" applyFont="1" applyFill="1" applyBorder="1" applyAlignment="1">
      <alignment horizontal="left"/>
    </xf>
    <xf numFmtId="49" fontId="13" fillId="33" borderId="19" xfId="54" applyNumberFormat="1" applyFont="1" applyFill="1" applyBorder="1" applyAlignment="1">
      <alignment horizontal="left" vertical="center" wrapText="1"/>
      <protection/>
    </xf>
    <xf numFmtId="49" fontId="10" fillId="33" borderId="19" xfId="54" applyNumberFormat="1" applyFont="1" applyFill="1" applyBorder="1" applyAlignment="1">
      <alignment horizontal="center" vertical="center"/>
      <protection/>
    </xf>
    <xf numFmtId="0" fontId="14" fillId="34" borderId="0" xfId="54" applyFont="1" applyFill="1" applyBorder="1">
      <alignment/>
      <protection/>
    </xf>
    <xf numFmtId="0" fontId="14" fillId="33" borderId="0" xfId="54" applyFont="1" applyFill="1" applyBorder="1">
      <alignment/>
      <protection/>
    </xf>
    <xf numFmtId="49" fontId="16" fillId="0" borderId="19" xfId="54" applyNumberFormat="1" applyFont="1" applyFill="1" applyBorder="1" applyAlignment="1">
      <alignment horizontal="left" vertical="center" wrapText="1"/>
      <protection/>
    </xf>
    <xf numFmtId="0" fontId="16" fillId="0" borderId="19" xfId="54" applyFont="1" applyFill="1" applyBorder="1" applyAlignment="1">
      <alignment horizontal="left" vertical="center" wrapText="1"/>
      <protection/>
    </xf>
    <xf numFmtId="49" fontId="10" fillId="0" borderId="19" xfId="54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>
      <alignment horizontal="center" vertical="center"/>
    </xf>
    <xf numFmtId="1" fontId="15" fillId="0" borderId="19" xfId="54" applyNumberFormat="1" applyFont="1" applyFill="1" applyBorder="1" applyAlignment="1">
      <alignment horizontal="left" vertical="top" wrapText="1"/>
      <protection/>
    </xf>
    <xf numFmtId="49" fontId="15" fillId="0" borderId="19" xfId="54" applyNumberFormat="1" applyFont="1" applyFill="1" applyBorder="1" applyAlignment="1">
      <alignment horizontal="left" vertical="top" wrapText="1"/>
      <protection/>
    </xf>
    <xf numFmtId="0" fontId="20" fillId="36" borderId="19" xfId="54" applyFont="1" applyFill="1" applyBorder="1" applyAlignment="1">
      <alignment horizontal="left" vertical="center" wrapText="1"/>
      <protection/>
    </xf>
    <xf numFmtId="49" fontId="23" fillId="36" borderId="19" xfId="54" applyNumberFormat="1" applyFont="1" applyFill="1" applyBorder="1" applyAlignment="1">
      <alignment horizontal="center" vertical="center"/>
      <protection/>
    </xf>
    <xf numFmtId="0" fontId="21" fillId="36" borderId="19" xfId="0" applyFont="1" applyFill="1" applyBorder="1" applyAlignment="1">
      <alignment horizontal="center" vertical="center"/>
    </xf>
    <xf numFmtId="0" fontId="16" fillId="33" borderId="19" xfId="54" applyFont="1" applyFill="1" applyBorder="1" applyAlignment="1">
      <alignment horizontal="left" vertical="center" wrapText="1"/>
      <protection/>
    </xf>
    <xf numFmtId="0" fontId="13" fillId="33" borderId="19" xfId="54" applyNumberFormat="1" applyFont="1" applyFill="1" applyBorder="1" applyAlignment="1">
      <alignment horizontal="center" vertical="center"/>
      <protection/>
    </xf>
    <xf numFmtId="0" fontId="15" fillId="0" borderId="19" xfId="54" applyFont="1" applyBorder="1" applyAlignment="1">
      <alignment horizontal="left" vertical="top" wrapText="1"/>
      <protection/>
    </xf>
    <xf numFmtId="0" fontId="13" fillId="0" borderId="19" xfId="54" applyFont="1" applyBorder="1" applyAlignment="1">
      <alignment horizontal="right" vertical="center" wrapText="1"/>
      <protection/>
    </xf>
    <xf numFmtId="0" fontId="16" fillId="0" borderId="19" xfId="54" applyFont="1" applyBorder="1" applyAlignment="1">
      <alignment horizontal="left" vertical="top" wrapText="1"/>
      <protection/>
    </xf>
    <xf numFmtId="0" fontId="16" fillId="0" borderId="19" xfId="54" applyFont="1" applyBorder="1" applyAlignment="1">
      <alignment horizontal="left" vertical="center" wrapText="1"/>
      <protection/>
    </xf>
    <xf numFmtId="0" fontId="8" fillId="0" borderId="19" xfId="54" applyFont="1" applyFill="1" applyBorder="1" applyAlignment="1">
      <alignment horizontal="center"/>
      <protection/>
    </xf>
    <xf numFmtId="0" fontId="15" fillId="0" borderId="19" xfId="54" applyFont="1" applyBorder="1" applyAlignment="1">
      <alignment horizontal="left" vertical="center" wrapText="1"/>
      <protection/>
    </xf>
    <xf numFmtId="0" fontId="15" fillId="0" borderId="19" xfId="54" applyFont="1" applyFill="1" applyBorder="1">
      <alignment/>
      <protection/>
    </xf>
    <xf numFmtId="1" fontId="20" fillId="36" borderId="19" xfId="54" applyNumberFormat="1" applyFont="1" applyFill="1" applyBorder="1" applyAlignment="1">
      <alignment horizontal="left" vertical="center" wrapText="1"/>
      <protection/>
    </xf>
    <xf numFmtId="0" fontId="21" fillId="36" borderId="19" xfId="0" applyNumberFormat="1" applyFont="1" applyFill="1" applyBorder="1" applyAlignment="1">
      <alignment horizontal="center" vertical="center"/>
    </xf>
    <xf numFmtId="49" fontId="20" fillId="36" borderId="19" xfId="54" applyNumberFormat="1" applyFont="1" applyFill="1" applyBorder="1" applyAlignment="1">
      <alignment horizontal="left" vertical="top" wrapText="1"/>
      <protection/>
    </xf>
    <xf numFmtId="0" fontId="20" fillId="36" borderId="19" xfId="54" applyFont="1" applyFill="1" applyBorder="1" applyAlignment="1">
      <alignment horizontal="left" vertical="top" wrapText="1"/>
      <protection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34" borderId="0" xfId="54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4" fillId="37" borderId="19" xfId="0" applyFont="1" applyFill="1" applyBorder="1" applyAlignment="1">
      <alignment horizontal="center" vertical="center"/>
    </xf>
    <xf numFmtId="49" fontId="23" fillId="38" borderId="19" xfId="54" applyNumberFormat="1" applyFont="1" applyFill="1" applyBorder="1" applyAlignment="1">
      <alignment horizontal="center" vertical="center"/>
      <protection/>
    </xf>
    <xf numFmtId="0" fontId="15" fillId="38" borderId="19" xfId="0" applyNumberFormat="1" applyFont="1" applyFill="1" applyBorder="1" applyAlignment="1">
      <alignment horizontal="center" vertical="center"/>
    </xf>
    <xf numFmtId="0" fontId="15" fillId="38" borderId="19" xfId="0" applyFont="1" applyFill="1" applyBorder="1" applyAlignment="1">
      <alignment horizontal="center"/>
    </xf>
    <xf numFmtId="0" fontId="15" fillId="0" borderId="27" xfId="54" applyFont="1" applyBorder="1" applyAlignment="1">
      <alignment/>
      <protection/>
    </xf>
    <xf numFmtId="0" fontId="15" fillId="0" borderId="28" xfId="54" applyFont="1" applyBorder="1" applyAlignment="1">
      <alignment/>
      <protection/>
    </xf>
    <xf numFmtId="0" fontId="15" fillId="0" borderId="29" xfId="54" applyFont="1" applyBorder="1" applyAlignment="1">
      <alignment/>
      <protection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6" fillId="0" borderId="27" xfId="54" applyFont="1" applyBorder="1" applyAlignment="1">
      <alignment horizontal="left"/>
      <protection/>
    </xf>
    <xf numFmtId="0" fontId="16" fillId="0" borderId="28" xfId="54" applyFont="1" applyBorder="1" applyAlignment="1">
      <alignment horizontal="left"/>
      <protection/>
    </xf>
    <xf numFmtId="0" fontId="16" fillId="0" borderId="29" xfId="54" applyFont="1" applyBorder="1" applyAlignment="1">
      <alignment horizontal="left"/>
      <protection/>
    </xf>
    <xf numFmtId="0" fontId="7" fillId="35" borderId="0" xfId="0" applyFont="1" applyFill="1" applyBorder="1" applyAlignment="1">
      <alignment/>
    </xf>
    <xf numFmtId="0" fontId="26" fillId="33" borderId="0" xfId="54" applyFont="1" applyFill="1" applyBorder="1">
      <alignment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26" fillId="0" borderId="0" xfId="54" applyFont="1" applyBorder="1">
      <alignment/>
      <protection/>
    </xf>
    <xf numFmtId="0" fontId="26" fillId="0" borderId="0" xfId="54" applyFont="1" applyFill="1" applyBorder="1">
      <alignment/>
      <protection/>
    </xf>
    <xf numFmtId="49" fontId="26" fillId="0" borderId="19" xfId="54" applyNumberFormat="1" applyFont="1" applyFill="1" applyBorder="1" applyAlignment="1">
      <alignment horizontal="center" vertical="center"/>
      <protection/>
    </xf>
    <xf numFmtId="0" fontId="12" fillId="0" borderId="19" xfId="54" applyFont="1" applyBorder="1" applyAlignment="1">
      <alignment horizontal="center" vertical="center"/>
      <protection/>
    </xf>
    <xf numFmtId="0" fontId="63" fillId="0" borderId="17" xfId="0" applyFont="1" applyBorder="1" applyAlignment="1">
      <alignment vertical="center" wrapText="1"/>
    </xf>
    <xf numFmtId="0" fontId="63" fillId="0" borderId="17" xfId="0" applyFont="1" applyBorder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5" xfId="0" applyFont="1" applyBorder="1" applyAlignment="1">
      <alignment vertical="center" wrapText="1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4" fillId="0" borderId="31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4" fillId="0" borderId="33" xfId="0" applyFont="1" applyBorder="1" applyAlignment="1">
      <alignment vertical="center"/>
    </xf>
    <xf numFmtId="0" fontId="64" fillId="0" borderId="34" xfId="0" applyFont="1" applyBorder="1" applyAlignment="1">
      <alignment horizontal="center"/>
    </xf>
    <xf numFmtId="0" fontId="64" fillId="0" borderId="35" xfId="0" applyFont="1" applyBorder="1" applyAlignment="1">
      <alignment horizontal="center" wrapText="1"/>
    </xf>
    <xf numFmtId="0" fontId="64" fillId="0" borderId="35" xfId="0" applyFont="1" applyBorder="1" applyAlignment="1">
      <alignment horizontal="center"/>
    </xf>
    <xf numFmtId="0" fontId="64" fillId="0" borderId="36" xfId="0" applyFont="1" applyBorder="1" applyAlignment="1">
      <alignment horizontal="center" wrapText="1"/>
    </xf>
    <xf numFmtId="0" fontId="9" fillId="0" borderId="21" xfId="54" applyFont="1" applyFill="1" applyBorder="1" applyAlignment="1">
      <alignment horizontal="center"/>
      <protection/>
    </xf>
    <xf numFmtId="49" fontId="15" fillId="0" borderId="21" xfId="54" applyNumberFormat="1" applyFont="1" applyFill="1" applyBorder="1" applyAlignment="1">
      <alignment horizontal="left" vertical="center" wrapText="1"/>
      <protection/>
    </xf>
    <xf numFmtId="0" fontId="15" fillId="0" borderId="21" xfId="54" applyFont="1" applyFill="1" applyBorder="1" applyAlignment="1">
      <alignment horizontal="left" vertical="top" wrapText="1"/>
      <protection/>
    </xf>
    <xf numFmtId="0" fontId="14" fillId="0" borderId="21" xfId="0" applyNumberFormat="1" applyFont="1" applyFill="1" applyBorder="1" applyAlignment="1">
      <alignment horizontal="center" vertical="center"/>
    </xf>
    <xf numFmtId="0" fontId="15" fillId="0" borderId="21" xfId="54" applyNumberFormat="1" applyFont="1" applyFill="1" applyBorder="1" applyAlignment="1">
      <alignment horizontal="center" vertical="center"/>
      <protection/>
    </xf>
    <xf numFmtId="0" fontId="8" fillId="0" borderId="21" xfId="54" applyFont="1" applyFill="1" applyBorder="1">
      <alignment/>
      <protection/>
    </xf>
    <xf numFmtId="49" fontId="16" fillId="33" borderId="37" xfId="54" applyNumberFormat="1" applyFont="1" applyFill="1" applyBorder="1" applyAlignment="1">
      <alignment horizontal="left" vertical="center" wrapText="1"/>
      <protection/>
    </xf>
    <xf numFmtId="0" fontId="13" fillId="33" borderId="37" xfId="54" applyFont="1" applyFill="1" applyBorder="1" applyAlignment="1">
      <alignment horizontal="left" vertical="center" wrapText="1"/>
      <protection/>
    </xf>
    <xf numFmtId="0" fontId="10" fillId="33" borderId="37" xfId="54" applyFont="1" applyFill="1" applyBorder="1" applyAlignment="1">
      <alignment horizontal="center" vertical="center"/>
      <protection/>
    </xf>
    <xf numFmtId="0" fontId="13" fillId="33" borderId="37" xfId="0" applyNumberFormat="1" applyFont="1" applyFill="1" applyBorder="1" applyAlignment="1">
      <alignment horizontal="center" vertical="center"/>
    </xf>
    <xf numFmtId="49" fontId="15" fillId="0" borderId="14" xfId="54" applyNumberFormat="1" applyFont="1" applyFill="1" applyBorder="1" applyAlignment="1">
      <alignment horizontal="left" vertical="center" wrapText="1"/>
      <protection/>
    </xf>
    <xf numFmtId="0" fontId="9" fillId="3" borderId="12" xfId="54" applyFont="1" applyFill="1" applyBorder="1" applyAlignment="1">
      <alignment horizontal="center"/>
      <protection/>
    </xf>
    <xf numFmtId="0" fontId="14" fillId="3" borderId="12" xfId="0" applyNumberFormat="1" applyFont="1" applyFill="1" applyBorder="1" applyAlignment="1">
      <alignment horizontal="center" vertical="center"/>
    </xf>
    <xf numFmtId="0" fontId="15" fillId="3" borderId="12" xfId="54" applyNumberFormat="1" applyFont="1" applyFill="1" applyBorder="1" applyAlignment="1">
      <alignment horizontal="center" vertical="center"/>
      <protection/>
    </xf>
    <xf numFmtId="0" fontId="15" fillId="3" borderId="15" xfId="54" applyNumberFormat="1" applyFont="1" applyFill="1" applyBorder="1" applyAlignment="1">
      <alignment horizontal="center" vertical="center"/>
      <protection/>
    </xf>
    <xf numFmtId="0" fontId="10" fillId="3" borderId="12" xfId="54" applyFont="1" applyFill="1" applyBorder="1" applyAlignment="1">
      <alignment horizontal="left" vertical="center" wrapText="1"/>
      <protection/>
    </xf>
    <xf numFmtId="0" fontId="24" fillId="0" borderId="21" xfId="54" applyFont="1" applyBorder="1" applyAlignment="1">
      <alignment horizontal="center"/>
      <protection/>
    </xf>
    <xf numFmtId="0" fontId="24" fillId="0" borderId="21" xfId="54" applyFont="1" applyFill="1" applyBorder="1" applyAlignment="1">
      <alignment horizontal="center"/>
      <protection/>
    </xf>
    <xf numFmtId="49" fontId="15" fillId="0" borderId="37" xfId="54" applyNumberFormat="1" applyFont="1" applyFill="1" applyBorder="1" applyAlignment="1">
      <alignment horizontal="left" vertical="center" wrapText="1"/>
      <protection/>
    </xf>
    <xf numFmtId="0" fontId="15" fillId="0" borderId="37" xfId="54" applyFont="1" applyFill="1" applyBorder="1" applyAlignment="1">
      <alignment horizontal="left" vertical="top" wrapText="1"/>
      <protection/>
    </xf>
    <xf numFmtId="0" fontId="15" fillId="0" borderId="37" xfId="54" applyNumberFormat="1" applyFont="1" applyFill="1" applyBorder="1" applyAlignment="1">
      <alignment horizontal="center" vertical="center"/>
      <protection/>
    </xf>
    <xf numFmtId="0" fontId="8" fillId="0" borderId="37" xfId="54" applyFont="1" applyFill="1" applyBorder="1">
      <alignment/>
      <protection/>
    </xf>
    <xf numFmtId="0" fontId="16" fillId="33" borderId="14" xfId="54" applyFont="1" applyFill="1" applyBorder="1" applyAlignment="1">
      <alignment horizontal="left" vertical="center"/>
      <protection/>
    </xf>
    <xf numFmtId="0" fontId="13" fillId="33" borderId="12" xfId="54" applyFont="1" applyFill="1" applyBorder="1" applyAlignment="1">
      <alignment horizontal="left" vertical="center" wrapText="1"/>
      <protection/>
    </xf>
    <xf numFmtId="0" fontId="10" fillId="33" borderId="12" xfId="54" applyFont="1" applyFill="1" applyBorder="1" applyAlignment="1">
      <alignment horizontal="center" vertical="center"/>
      <protection/>
    </xf>
    <xf numFmtId="0" fontId="16" fillId="33" borderId="12" xfId="54" applyNumberFormat="1" applyFont="1" applyFill="1" applyBorder="1" applyAlignment="1">
      <alignment horizontal="center" vertical="center"/>
      <protection/>
    </xf>
    <xf numFmtId="0" fontId="16" fillId="33" borderId="15" xfId="54" applyNumberFormat="1" applyFont="1" applyFill="1" applyBorder="1" applyAlignment="1">
      <alignment horizontal="center" vertical="center"/>
      <protection/>
    </xf>
    <xf numFmtId="49" fontId="20" fillId="2" borderId="19" xfId="54" applyNumberFormat="1" applyFont="1" applyFill="1" applyBorder="1" applyAlignment="1">
      <alignment horizontal="left" vertical="center" wrapText="1"/>
      <protection/>
    </xf>
    <xf numFmtId="0" fontId="20" fillId="2" borderId="19" xfId="54" applyFont="1" applyFill="1" applyBorder="1" applyAlignment="1">
      <alignment horizontal="left" vertical="top" wrapText="1"/>
      <protection/>
    </xf>
    <xf numFmtId="0" fontId="9" fillId="2" borderId="19" xfId="54" applyFont="1" applyFill="1" applyBorder="1" applyAlignment="1">
      <alignment horizontal="center"/>
      <protection/>
    </xf>
    <xf numFmtId="0" fontId="15" fillId="2" borderId="19" xfId="54" applyNumberFormat="1" applyFont="1" applyFill="1" applyBorder="1" applyAlignment="1">
      <alignment horizontal="center" vertical="center"/>
      <protection/>
    </xf>
    <xf numFmtId="0" fontId="8" fillId="2" borderId="19" xfId="54" applyFont="1" applyFill="1" applyBorder="1">
      <alignment/>
      <protection/>
    </xf>
    <xf numFmtId="49" fontId="20" fillId="2" borderId="37" xfId="54" applyNumberFormat="1" applyFont="1" applyFill="1" applyBorder="1" applyAlignment="1">
      <alignment horizontal="left" vertical="center" wrapText="1"/>
      <protection/>
    </xf>
    <xf numFmtId="0" fontId="20" fillId="2" borderId="37" xfId="54" applyFont="1" applyFill="1" applyBorder="1" applyAlignment="1">
      <alignment horizontal="left" vertical="top" wrapText="1"/>
      <protection/>
    </xf>
    <xf numFmtId="0" fontId="9" fillId="2" borderId="37" xfId="54" applyFont="1" applyFill="1" applyBorder="1" applyAlignment="1">
      <alignment horizontal="center"/>
      <protection/>
    </xf>
    <xf numFmtId="0" fontId="15" fillId="2" borderId="37" xfId="54" applyNumberFormat="1" applyFont="1" applyFill="1" applyBorder="1" applyAlignment="1">
      <alignment horizontal="center" vertical="center"/>
      <protection/>
    </xf>
    <xf numFmtId="0" fontId="8" fillId="2" borderId="37" xfId="54" applyFont="1" applyFill="1" applyBorder="1">
      <alignment/>
      <protection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28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48" xfId="55" applyFont="1" applyBorder="1" applyAlignment="1">
      <alignment horizontal="center" vertical="justify" wrapText="1"/>
      <protection/>
    </xf>
    <xf numFmtId="0" fontId="10" fillId="0" borderId="30" xfId="55" applyFont="1" applyBorder="1" applyAlignment="1">
      <alignment horizontal="center" vertical="justify" wrapText="1"/>
      <protection/>
    </xf>
    <xf numFmtId="0" fontId="10" fillId="0" borderId="30" xfId="55" applyFont="1" applyBorder="1" applyAlignment="1">
      <alignment vertical="justify" wrapText="1"/>
      <protection/>
    </xf>
    <xf numFmtId="0" fontId="10" fillId="0" borderId="49" xfId="55" applyFont="1" applyBorder="1" applyAlignment="1">
      <alignment horizontal="center" vertical="justify" wrapText="1"/>
      <protection/>
    </xf>
    <xf numFmtId="0" fontId="10" fillId="0" borderId="31" xfId="55" applyFont="1" applyBorder="1" applyAlignment="1">
      <alignment horizontal="center" vertical="justify" wrapText="1"/>
      <protection/>
    </xf>
    <xf numFmtId="0" fontId="10" fillId="0" borderId="50" xfId="55" applyFont="1" applyBorder="1" applyAlignment="1">
      <alignment horizontal="center" vertical="justify" wrapText="1"/>
      <protection/>
    </xf>
    <xf numFmtId="0" fontId="11" fillId="0" borderId="51" xfId="55" applyFont="1" applyBorder="1" applyAlignment="1">
      <alignment horizontal="left"/>
      <protection/>
    </xf>
    <xf numFmtId="0" fontId="11" fillId="0" borderId="0" xfId="55" applyFont="1" applyBorder="1" applyAlignment="1">
      <alignment horizontal="left"/>
      <protection/>
    </xf>
    <xf numFmtId="0" fontId="11" fillId="0" borderId="52" xfId="55" applyFont="1" applyBorder="1" applyAlignment="1">
      <alignment horizontal="left"/>
      <protection/>
    </xf>
    <xf numFmtId="0" fontId="10" fillId="0" borderId="53" xfId="55" applyFont="1" applyBorder="1" applyAlignment="1">
      <alignment horizontal="center" vertical="justify" wrapText="1"/>
      <protection/>
    </xf>
    <xf numFmtId="0" fontId="10" fillId="0" borderId="43" xfId="55" applyFont="1" applyBorder="1" applyAlignment="1">
      <alignment horizontal="center" vertical="top"/>
      <protection/>
    </xf>
    <xf numFmtId="0" fontId="10" fillId="0" borderId="54" xfId="55" applyFont="1" applyBorder="1" applyAlignment="1">
      <alignment horizontal="center" vertical="top"/>
      <protection/>
    </xf>
    <xf numFmtId="0" fontId="10" fillId="0" borderId="33" xfId="55" applyFont="1" applyBorder="1" applyAlignment="1">
      <alignment horizontal="center" vertical="top"/>
      <protection/>
    </xf>
    <xf numFmtId="0" fontId="12" fillId="0" borderId="41" xfId="55" applyFont="1" applyBorder="1" applyAlignment="1">
      <alignment horizontal="center" vertical="center" wrapText="1"/>
      <protection/>
    </xf>
    <xf numFmtId="0" fontId="12" fillId="0" borderId="27" xfId="55" applyFont="1" applyBorder="1" applyAlignment="1">
      <alignment horizontal="center" vertical="center" wrapText="1"/>
      <protection/>
    </xf>
    <xf numFmtId="0" fontId="12" fillId="0" borderId="38" xfId="55" applyFont="1" applyBorder="1" applyAlignment="1">
      <alignment horizontal="center" vertical="center" wrapText="1"/>
      <protection/>
    </xf>
    <xf numFmtId="0" fontId="12" fillId="0" borderId="55" xfId="55" applyFont="1" applyBorder="1" applyAlignment="1">
      <alignment horizontal="center" vertical="center" wrapText="1"/>
      <protection/>
    </xf>
    <xf numFmtId="0" fontId="12" fillId="0" borderId="56" xfId="55" applyFont="1" applyBorder="1" applyAlignment="1">
      <alignment horizontal="center" vertical="center" wrapText="1"/>
      <protection/>
    </xf>
    <xf numFmtId="0" fontId="12" fillId="0" borderId="57" xfId="55" applyFont="1" applyBorder="1" applyAlignment="1">
      <alignment horizontal="center" vertical="center" wrapText="1"/>
      <protection/>
    </xf>
    <xf numFmtId="0" fontId="12" fillId="0" borderId="42" xfId="55" applyFont="1" applyBorder="1" applyAlignment="1">
      <alignment horizontal="center" vertical="center" wrapText="1"/>
      <protection/>
    </xf>
    <xf numFmtId="0" fontId="12" fillId="0" borderId="29" xfId="55" applyFont="1" applyBorder="1" applyAlignment="1">
      <alignment horizontal="center" vertical="center" wrapText="1"/>
      <protection/>
    </xf>
    <xf numFmtId="0" fontId="12" fillId="0" borderId="39" xfId="55" applyFont="1" applyBorder="1" applyAlignment="1">
      <alignment horizontal="center" vertical="center" wrapText="1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2" fillId="0" borderId="25" xfId="55" applyFont="1" applyBorder="1" applyAlignment="1">
      <alignment horizontal="center" vertical="center" wrapText="1"/>
      <protection/>
    </xf>
    <xf numFmtId="0" fontId="12" fillId="6" borderId="41" xfId="55" applyFont="1" applyFill="1" applyBorder="1" applyAlignment="1">
      <alignment horizontal="center" vertical="center" wrapText="1"/>
      <protection/>
    </xf>
    <xf numFmtId="0" fontId="12" fillId="6" borderId="27" xfId="55" applyFont="1" applyFill="1" applyBorder="1" applyAlignment="1">
      <alignment horizontal="center" vertical="center" wrapText="1"/>
      <protection/>
    </xf>
    <xf numFmtId="0" fontId="12" fillId="6" borderId="38" xfId="55" applyFont="1" applyFill="1" applyBorder="1" applyAlignment="1">
      <alignment horizontal="center" vertical="center" wrapText="1"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2" fillId="0" borderId="32" xfId="55" applyFont="1" applyBorder="1" applyAlignment="1">
      <alignment horizontal="center" vertical="center" wrapText="1"/>
      <protection/>
    </xf>
    <xf numFmtId="0" fontId="12" fillId="0" borderId="26" xfId="55" applyFont="1" applyBorder="1" applyAlignment="1">
      <alignment horizontal="center" vertical="center" wrapText="1"/>
      <protection/>
    </xf>
    <xf numFmtId="0" fontId="12" fillId="0" borderId="17" xfId="55" applyFont="1" applyBorder="1" applyAlignment="1">
      <alignment horizontal="center" vertical="center"/>
      <protection/>
    </xf>
    <xf numFmtId="0" fontId="12" fillId="0" borderId="19" xfId="55" applyFont="1" applyBorder="1" applyAlignment="1">
      <alignment horizontal="center" vertical="center"/>
      <protection/>
    </xf>
    <xf numFmtId="0" fontId="12" fillId="0" borderId="25" xfId="55" applyFont="1" applyBorder="1" applyAlignment="1">
      <alignment horizontal="center" vertical="center"/>
      <protection/>
    </xf>
    <xf numFmtId="0" fontId="12" fillId="0" borderId="41" xfId="55" applyFont="1" applyBorder="1" applyAlignment="1">
      <alignment horizontal="center" vertical="center"/>
      <protection/>
    </xf>
    <xf numFmtId="0" fontId="12" fillId="0" borderId="27" xfId="55" applyFont="1" applyBorder="1" applyAlignment="1">
      <alignment horizontal="center" vertical="center"/>
      <protection/>
    </xf>
    <xf numFmtId="0" fontId="12" fillId="0" borderId="38" xfId="55" applyFont="1" applyBorder="1" applyAlignment="1">
      <alignment horizontal="center" vertical="center"/>
      <protection/>
    </xf>
    <xf numFmtId="0" fontId="12" fillId="0" borderId="55" xfId="55" applyFont="1" applyBorder="1" applyAlignment="1">
      <alignment horizontal="center" vertical="center"/>
      <protection/>
    </xf>
    <xf numFmtId="0" fontId="12" fillId="0" borderId="56" xfId="55" applyFont="1" applyBorder="1" applyAlignment="1">
      <alignment horizontal="center" vertical="center"/>
      <protection/>
    </xf>
    <xf numFmtId="0" fontId="12" fillId="0" borderId="57" xfId="55" applyFont="1" applyBorder="1" applyAlignment="1">
      <alignment horizontal="center" vertical="center"/>
      <protection/>
    </xf>
    <xf numFmtId="0" fontId="12" fillId="6" borderId="42" xfId="55" applyFont="1" applyFill="1" applyBorder="1" applyAlignment="1">
      <alignment horizontal="center" vertical="center" wrapText="1"/>
      <protection/>
    </xf>
    <xf numFmtId="0" fontId="12" fillId="6" borderId="29" xfId="55" applyFont="1" applyFill="1" applyBorder="1" applyAlignment="1">
      <alignment horizontal="center" vertical="center" wrapText="1"/>
      <protection/>
    </xf>
    <xf numFmtId="0" fontId="12" fillId="6" borderId="39" xfId="55" applyFont="1" applyFill="1" applyBorder="1" applyAlignment="1">
      <alignment horizontal="center" vertical="center" wrapText="1"/>
      <protection/>
    </xf>
    <xf numFmtId="0" fontId="12" fillId="6" borderId="17" xfId="55" applyFont="1" applyFill="1" applyBorder="1" applyAlignment="1">
      <alignment horizontal="center" vertical="center" wrapText="1"/>
      <protection/>
    </xf>
    <xf numFmtId="0" fontId="12" fillId="6" borderId="19" xfId="55" applyFont="1" applyFill="1" applyBorder="1" applyAlignment="1">
      <alignment horizontal="center" vertical="center" wrapText="1"/>
      <protection/>
    </xf>
    <xf numFmtId="0" fontId="12" fillId="6" borderId="25" xfId="55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0" fillId="0" borderId="58" xfId="55" applyFont="1" applyBorder="1" applyAlignment="1">
      <alignment horizontal="center" vertical="center"/>
      <protection/>
    </xf>
    <xf numFmtId="0" fontId="10" fillId="0" borderId="50" xfId="55" applyFont="1" applyBorder="1" applyAlignment="1">
      <alignment horizontal="center" vertical="center"/>
      <protection/>
    </xf>
    <xf numFmtId="0" fontId="10" fillId="0" borderId="59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left"/>
      <protection/>
    </xf>
    <xf numFmtId="0" fontId="12" fillId="0" borderId="30" xfId="55" applyFont="1" applyBorder="1" applyAlignment="1">
      <alignment horizontal="left"/>
      <protection/>
    </xf>
    <xf numFmtId="0" fontId="12" fillId="0" borderId="31" xfId="55" applyFont="1" applyBorder="1" applyAlignment="1">
      <alignment horizontal="left"/>
      <protection/>
    </xf>
    <xf numFmtId="0" fontId="12" fillId="0" borderId="42" xfId="55" applyFont="1" applyBorder="1" applyAlignment="1">
      <alignment horizontal="center" vertical="center"/>
      <protection/>
    </xf>
    <xf numFmtId="0" fontId="12" fillId="0" borderId="29" xfId="55" applyFont="1" applyBorder="1" applyAlignment="1">
      <alignment horizontal="center" vertical="center"/>
      <protection/>
    </xf>
    <xf numFmtId="0" fontId="12" fillId="0" borderId="39" xfId="55" applyFont="1" applyBorder="1" applyAlignment="1">
      <alignment horizontal="center" vertical="center"/>
      <protection/>
    </xf>
    <xf numFmtId="0" fontId="12" fillId="0" borderId="18" xfId="55" applyFont="1" applyBorder="1" applyAlignment="1">
      <alignment horizontal="center" vertical="center"/>
      <protection/>
    </xf>
    <xf numFmtId="0" fontId="12" fillId="0" borderId="32" xfId="55" applyFont="1" applyBorder="1" applyAlignment="1">
      <alignment horizontal="center" vertical="center"/>
      <protection/>
    </xf>
    <xf numFmtId="0" fontId="12" fillId="0" borderId="26" xfId="55" applyFont="1" applyBorder="1" applyAlignment="1">
      <alignment horizontal="center" vertical="center"/>
      <protection/>
    </xf>
    <xf numFmtId="0" fontId="11" fillId="0" borderId="55" xfId="55" applyFont="1" applyBorder="1" applyAlignment="1">
      <alignment horizontal="center" vertical="center"/>
      <protection/>
    </xf>
    <xf numFmtId="0" fontId="11" fillId="0" borderId="56" xfId="55" applyFont="1" applyBorder="1" applyAlignment="1">
      <alignment horizontal="center" vertical="center"/>
      <protection/>
    </xf>
    <xf numFmtId="0" fontId="11" fillId="0" borderId="57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/>
      <protection/>
    </xf>
    <xf numFmtId="0" fontId="12" fillId="0" borderId="30" xfId="55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6" borderId="17" xfId="55" applyFont="1" applyFill="1" applyBorder="1" applyAlignment="1">
      <alignment vertical="center" wrapText="1"/>
      <protection/>
    </xf>
    <xf numFmtId="0" fontId="12" fillId="6" borderId="19" xfId="55" applyFont="1" applyFill="1" applyBorder="1" applyAlignment="1">
      <alignment vertical="center" wrapText="1"/>
      <protection/>
    </xf>
    <xf numFmtId="0" fontId="12" fillId="6" borderId="25" xfId="55" applyFont="1" applyFill="1" applyBorder="1" applyAlignment="1">
      <alignment vertical="center" wrapText="1"/>
      <protection/>
    </xf>
    <xf numFmtId="0" fontId="12" fillId="0" borderId="41" xfId="55" applyFont="1" applyBorder="1" applyAlignment="1">
      <alignment vertical="center" wrapText="1"/>
      <protection/>
    </xf>
    <xf numFmtId="0" fontId="12" fillId="0" borderId="27" xfId="55" applyFont="1" applyBorder="1" applyAlignment="1">
      <alignment vertical="center" wrapText="1"/>
      <protection/>
    </xf>
    <xf numFmtId="0" fontId="12" fillId="0" borderId="38" xfId="55" applyFont="1" applyBorder="1" applyAlignment="1">
      <alignment vertical="center" wrapText="1"/>
      <protection/>
    </xf>
    <xf numFmtId="0" fontId="12" fillId="38" borderId="41" xfId="55" applyFont="1" applyFill="1" applyBorder="1" applyAlignment="1">
      <alignment horizontal="center" vertical="center" wrapText="1"/>
      <protection/>
    </xf>
    <xf numFmtId="0" fontId="12" fillId="38" borderId="27" xfId="55" applyFont="1" applyFill="1" applyBorder="1" applyAlignment="1">
      <alignment horizontal="center" vertical="center" wrapText="1"/>
      <protection/>
    </xf>
    <xf numFmtId="0" fontId="12" fillId="38" borderId="38" xfId="55" applyFont="1" applyFill="1" applyBorder="1" applyAlignment="1">
      <alignment horizontal="center" vertical="center" wrapText="1"/>
      <protection/>
    </xf>
    <xf numFmtId="0" fontId="15" fillId="0" borderId="19" xfId="54" applyFont="1" applyBorder="1" applyAlignment="1">
      <alignment horizontal="left" vertical="center" wrapText="1"/>
      <protection/>
    </xf>
    <xf numFmtId="0" fontId="14" fillId="0" borderId="19" xfId="54" applyFont="1" applyBorder="1" applyAlignment="1">
      <alignment horizontal="center" vertical="center"/>
      <protection/>
    </xf>
    <xf numFmtId="0" fontId="14" fillId="0" borderId="19" xfId="54" applyFont="1" applyBorder="1" applyAlignment="1">
      <alignment horizontal="center" vertical="center" wrapText="1"/>
      <protection/>
    </xf>
    <xf numFmtId="0" fontId="15" fillId="0" borderId="19" xfId="54" applyFont="1" applyBorder="1" applyAlignment="1">
      <alignment horizontal="left" wrapText="1"/>
      <protection/>
    </xf>
    <xf numFmtId="0" fontId="11" fillId="0" borderId="19" xfId="54" applyFont="1" applyFill="1" applyBorder="1" applyAlignment="1">
      <alignment horizontal="center"/>
      <protection/>
    </xf>
    <xf numFmtId="0" fontId="15" fillId="0" borderId="27" xfId="54" applyFont="1" applyBorder="1" applyAlignment="1">
      <alignment horizontal="left" vertical="center" wrapText="1"/>
      <protection/>
    </xf>
    <xf numFmtId="0" fontId="15" fillId="0" borderId="29" xfId="54" applyFont="1" applyBorder="1" applyAlignment="1">
      <alignment horizontal="left" vertical="center" wrapText="1"/>
      <protection/>
    </xf>
    <xf numFmtId="0" fontId="16" fillId="0" borderId="19" xfId="54" applyFont="1" applyFill="1" applyBorder="1" applyAlignment="1">
      <alignment horizontal="center" vertical="center"/>
      <protection/>
    </xf>
    <xf numFmtId="0" fontId="15" fillId="0" borderId="21" xfId="54" applyFont="1" applyFill="1" applyBorder="1" applyAlignment="1">
      <alignment horizontal="center" vertical="center"/>
      <protection/>
    </xf>
    <xf numFmtId="0" fontId="15" fillId="0" borderId="30" xfId="54" applyFont="1" applyFill="1" applyBorder="1" applyAlignment="1">
      <alignment horizontal="center" vertical="center"/>
      <protection/>
    </xf>
    <xf numFmtId="0" fontId="15" fillId="0" borderId="37" xfId="54" applyFont="1" applyFill="1" applyBorder="1" applyAlignment="1">
      <alignment horizontal="center" vertical="center"/>
      <protection/>
    </xf>
    <xf numFmtId="0" fontId="9" fillId="0" borderId="21" xfId="54" applyFont="1" applyFill="1" applyBorder="1" applyAlignment="1">
      <alignment horizontal="center"/>
      <protection/>
    </xf>
    <xf numFmtId="0" fontId="9" fillId="0" borderId="37" xfId="54" applyFont="1" applyFill="1" applyBorder="1" applyAlignment="1">
      <alignment horizontal="center"/>
      <protection/>
    </xf>
    <xf numFmtId="0" fontId="16" fillId="0" borderId="19" xfId="54" applyFont="1" applyFill="1" applyBorder="1" applyAlignment="1">
      <alignment horizontal="center" vertical="center" wrapText="1"/>
      <protection/>
    </xf>
    <xf numFmtId="0" fontId="16" fillId="0" borderId="19" xfId="54" applyFont="1" applyFill="1" applyBorder="1" applyAlignment="1">
      <alignment horizontal="center" vertical="center" textRotation="90" wrapText="1"/>
      <protection/>
    </xf>
    <xf numFmtId="0" fontId="16" fillId="0" borderId="19" xfId="54" applyFont="1" applyFill="1" applyBorder="1" applyAlignment="1">
      <alignment horizontal="center" textRotation="90"/>
      <protection/>
    </xf>
    <xf numFmtId="0" fontId="10" fillId="0" borderId="19" xfId="54" applyFont="1" applyFill="1" applyBorder="1" applyAlignment="1">
      <alignment horizontal="center"/>
      <protection/>
    </xf>
    <xf numFmtId="0" fontId="9" fillId="0" borderId="44" xfId="54" applyFont="1" applyFill="1" applyBorder="1" applyAlignment="1">
      <alignment horizontal="center"/>
      <protection/>
    </xf>
    <xf numFmtId="0" fontId="9" fillId="0" borderId="60" xfId="54" applyFont="1" applyFill="1" applyBorder="1" applyAlignment="1">
      <alignment horizontal="center"/>
      <protection/>
    </xf>
    <xf numFmtId="0" fontId="9" fillId="0" borderId="45" xfId="54" applyFont="1" applyFill="1" applyBorder="1" applyAlignment="1">
      <alignment horizontal="center"/>
      <protection/>
    </xf>
    <xf numFmtId="0" fontId="9" fillId="0" borderId="46" xfId="54" applyFont="1" applyFill="1" applyBorder="1" applyAlignment="1">
      <alignment horizontal="center"/>
      <protection/>
    </xf>
    <xf numFmtId="0" fontId="9" fillId="0" borderId="61" xfId="54" applyFont="1" applyFill="1" applyBorder="1" applyAlignment="1">
      <alignment horizontal="center"/>
      <protection/>
    </xf>
    <xf numFmtId="0" fontId="9" fillId="0" borderId="47" xfId="54" applyFont="1" applyFill="1" applyBorder="1" applyAlignment="1">
      <alignment horizontal="center"/>
      <protection/>
    </xf>
    <xf numFmtId="0" fontId="9" fillId="0" borderId="49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center"/>
      <protection/>
    </xf>
    <xf numFmtId="0" fontId="9" fillId="0" borderId="53" xfId="54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19" xfId="54" applyFont="1" applyFill="1" applyBorder="1" applyAlignment="1">
      <alignment horizontal="center" vertical="top" wrapText="1"/>
      <protection/>
    </xf>
    <xf numFmtId="0" fontId="15" fillId="0" borderId="27" xfId="54" applyFont="1" applyBorder="1" applyAlignment="1">
      <alignment horizontal="left"/>
      <protection/>
    </xf>
    <xf numFmtId="0" fontId="15" fillId="0" borderId="28" xfId="54" applyFont="1" applyBorder="1" applyAlignment="1">
      <alignment horizontal="left"/>
      <protection/>
    </xf>
    <xf numFmtId="0" fontId="15" fillId="0" borderId="29" xfId="54" applyFont="1" applyBorder="1" applyAlignment="1">
      <alignment horizontal="left"/>
      <protection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5" fillId="0" borderId="19" xfId="0" applyFont="1" applyBorder="1" applyAlignment="1">
      <alignment vertic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64" fillId="0" borderId="54" xfId="0" applyFont="1" applyBorder="1" applyAlignment="1">
      <alignment horizontal="right" vertical="center"/>
    </xf>
    <xf numFmtId="0" fontId="64" fillId="0" borderId="43" xfId="0" applyFont="1" applyBorder="1" applyAlignment="1">
      <alignment horizontal="right" vertical="center"/>
    </xf>
    <xf numFmtId="0" fontId="64" fillId="0" borderId="11" xfId="0" applyFont="1" applyBorder="1" applyAlignment="1">
      <alignment horizontal="right" vertical="center"/>
    </xf>
    <xf numFmtId="0" fontId="64" fillId="0" borderId="51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53" xfId="0" applyFont="1" applyBorder="1" applyAlignment="1">
      <alignment horizontal="right" vertical="center"/>
    </xf>
    <xf numFmtId="0" fontId="64" fillId="0" borderId="62" xfId="0" applyFont="1" applyBorder="1" applyAlignment="1">
      <alignment horizontal="center" wrapText="1"/>
    </xf>
    <xf numFmtId="0" fontId="64" fillId="0" borderId="63" xfId="0" applyFont="1" applyBorder="1" applyAlignment="1">
      <alignment horizontal="center" wrapText="1"/>
    </xf>
    <xf numFmtId="0" fontId="64" fillId="0" borderId="64" xfId="0" applyFont="1" applyBorder="1" applyAlignment="1">
      <alignment horizontal="center" wrapText="1"/>
    </xf>
    <xf numFmtId="0" fontId="63" fillId="0" borderId="34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65" xfId="0" applyFont="1" applyBorder="1" applyAlignment="1">
      <alignment horizontal="center" vertical="center"/>
    </xf>
    <xf numFmtId="0" fontId="63" fillId="0" borderId="62" xfId="0" applyFont="1" applyBorder="1" applyAlignment="1">
      <alignment horizontal="left" vertical="center" wrapText="1"/>
    </xf>
    <xf numFmtId="0" fontId="63" fillId="0" borderId="63" xfId="0" applyFont="1" applyBorder="1" applyAlignment="1">
      <alignment horizontal="left" vertical="center" wrapText="1"/>
    </xf>
    <xf numFmtId="0" fontId="63" fillId="0" borderId="64" xfId="0" applyFont="1" applyBorder="1" applyAlignment="1">
      <alignment horizontal="left" vertical="center" wrapText="1"/>
    </xf>
    <xf numFmtId="0" fontId="63" fillId="0" borderId="49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53" xfId="0" applyFont="1" applyBorder="1" applyAlignment="1">
      <alignment horizontal="left" vertical="center" wrapText="1"/>
    </xf>
    <xf numFmtId="0" fontId="63" fillId="0" borderId="66" xfId="0" applyFont="1" applyBorder="1" applyAlignment="1">
      <alignment horizontal="left" vertical="center" wrapText="1"/>
    </xf>
    <xf numFmtId="0" fontId="63" fillId="0" borderId="67" xfId="0" applyFont="1" applyBorder="1" applyAlignment="1">
      <alignment horizontal="left" vertical="center" wrapText="1"/>
    </xf>
    <xf numFmtId="0" fontId="63" fillId="0" borderId="68" xfId="0" applyFont="1" applyBorder="1" applyAlignment="1">
      <alignment horizontal="left" vertical="center" wrapText="1"/>
    </xf>
    <xf numFmtId="0" fontId="63" fillId="0" borderId="44" xfId="0" applyFont="1" applyBorder="1" applyAlignment="1">
      <alignment horizontal="left" vertical="center" wrapText="1"/>
    </xf>
    <xf numFmtId="0" fontId="63" fillId="0" borderId="60" xfId="0" applyFont="1" applyBorder="1" applyAlignment="1">
      <alignment horizontal="left"/>
    </xf>
    <xf numFmtId="0" fontId="63" fillId="0" borderId="45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53" xfId="0" applyFont="1" applyBorder="1" applyAlignment="1">
      <alignment horizontal="left"/>
    </xf>
    <xf numFmtId="0" fontId="63" fillId="0" borderId="66" xfId="0" applyFont="1" applyBorder="1" applyAlignment="1">
      <alignment horizontal="left"/>
    </xf>
    <xf numFmtId="0" fontId="63" fillId="0" borderId="67" xfId="0" applyFont="1" applyBorder="1" applyAlignment="1">
      <alignment horizontal="left"/>
    </xf>
    <xf numFmtId="0" fontId="63" fillId="0" borderId="68" xfId="0" applyFont="1" applyBorder="1" applyAlignment="1">
      <alignment horizontal="left"/>
    </xf>
    <xf numFmtId="0" fontId="63" fillId="0" borderId="23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УЧЕБНЫЕ ПЛАНЫ НПО 5-05МГ- 22.11; О-11 02.37.8(1);Кондитер34.02" xfId="54"/>
    <cellStyle name="Обычный_УЧЕБНЫЕ ПЛАНЫ НПО 5-05МГ- 22.11; О-11 02.37.8(1);ПК-1134.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view="pageBreakPreview" zoomScaleNormal="115" zoomScaleSheetLayoutView="100" workbookViewId="0" topLeftCell="A7">
      <selection activeCell="I21" sqref="I21:N21"/>
    </sheetView>
  </sheetViews>
  <sheetFormatPr defaultColWidth="9.00390625" defaultRowHeight="12.75"/>
  <cols>
    <col min="10" max="10" width="11.25390625" style="0" bestFit="1" customWidth="1"/>
  </cols>
  <sheetData>
    <row r="2" spans="11:18" ht="20.25">
      <c r="K2" s="212" t="s">
        <v>74</v>
      </c>
      <c r="L2" s="212"/>
      <c r="M2" s="212"/>
      <c r="N2" s="212"/>
      <c r="O2" s="17"/>
      <c r="P2" s="17"/>
      <c r="Q2" s="17"/>
      <c r="R2" s="17"/>
    </row>
    <row r="3" spans="10:17" ht="20.25">
      <c r="J3" s="21" t="s">
        <v>169</v>
      </c>
      <c r="L3" s="21"/>
      <c r="M3" s="21"/>
      <c r="N3" s="21"/>
      <c r="O3" s="18"/>
      <c r="P3" s="18"/>
      <c r="Q3" s="18"/>
    </row>
    <row r="4" spans="10:17" ht="20.25">
      <c r="J4" s="21" t="s">
        <v>209</v>
      </c>
      <c r="L4" s="21"/>
      <c r="M4" s="21"/>
      <c r="N4" s="21"/>
      <c r="O4" s="18"/>
      <c r="P4" s="18"/>
      <c r="Q4" s="18"/>
    </row>
    <row r="5" spans="10:18" ht="20.25">
      <c r="J5" s="125" t="s">
        <v>210</v>
      </c>
      <c r="K5" s="125"/>
      <c r="L5" s="125"/>
      <c r="M5" s="125"/>
      <c r="O5" s="19"/>
      <c r="P5" s="19"/>
      <c r="Q5" s="19"/>
      <c r="R5" s="19"/>
    </row>
    <row r="6" spans="10:18" ht="20.25">
      <c r="J6" s="20" t="s">
        <v>325</v>
      </c>
      <c r="K6" s="20"/>
      <c r="L6" s="20"/>
      <c r="M6" s="21"/>
      <c r="O6" s="18"/>
      <c r="P6" s="18"/>
      <c r="Q6" s="18"/>
      <c r="R6" s="18"/>
    </row>
    <row r="7" ht="15.75">
      <c r="M7" s="20"/>
    </row>
    <row r="10" spans="1:14" ht="20.25">
      <c r="A10" s="216" t="s">
        <v>75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4" ht="15.75">
      <c r="A11" s="215" t="s">
        <v>170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4" ht="15.75">
      <c r="A12" s="215" t="s">
        <v>209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1:14" ht="15.75">
      <c r="A13" s="61"/>
      <c r="B13" s="215" t="s">
        <v>171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</row>
    <row r="14" spans="1:14" ht="15.75">
      <c r="A14" s="215" t="s">
        <v>172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</row>
    <row r="15" spans="1:14" ht="15.75">
      <c r="A15" s="225" t="s">
        <v>326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</row>
    <row r="17" spans="5:13" ht="15.75">
      <c r="E17" s="227" t="s">
        <v>295</v>
      </c>
      <c r="F17" s="227"/>
      <c r="G17" s="227"/>
      <c r="H17" s="227"/>
      <c r="I17" s="227"/>
      <c r="J17" s="227"/>
      <c r="K17" s="227"/>
      <c r="L17" s="227"/>
      <c r="M17" s="227"/>
    </row>
    <row r="18" spans="5:11" ht="15.75">
      <c r="E18" s="21" t="s">
        <v>76</v>
      </c>
      <c r="F18" s="21"/>
      <c r="G18" s="21"/>
      <c r="H18" s="21"/>
      <c r="I18" s="21"/>
      <c r="J18" s="21"/>
      <c r="K18" s="21"/>
    </row>
    <row r="19" spans="5:11" ht="15.75">
      <c r="E19" s="21" t="s">
        <v>206</v>
      </c>
      <c r="F19" s="21"/>
      <c r="G19" s="21"/>
      <c r="H19" s="21"/>
      <c r="I19" s="21"/>
      <c r="J19" s="21"/>
      <c r="K19" s="21"/>
    </row>
    <row r="20" spans="5:11" ht="15.75">
      <c r="E20" s="62" t="s">
        <v>124</v>
      </c>
      <c r="F20" s="62"/>
      <c r="G20" s="62"/>
      <c r="H20" s="62"/>
      <c r="I20" s="62"/>
      <c r="J20" s="62"/>
      <c r="K20" s="62"/>
    </row>
    <row r="21" spans="5:14" ht="15.75">
      <c r="E21" s="21" t="s">
        <v>280</v>
      </c>
      <c r="F21" s="21"/>
      <c r="G21" s="21"/>
      <c r="H21" s="21"/>
      <c r="I21" s="213"/>
      <c r="J21" s="213"/>
      <c r="K21" s="213"/>
      <c r="L21" s="213"/>
      <c r="M21" s="213"/>
      <c r="N21" s="213"/>
    </row>
    <row r="22" spans="9:14" ht="12.75">
      <c r="I22" s="226"/>
      <c r="J22" s="226"/>
      <c r="K22" s="226"/>
      <c r="L22" s="226"/>
      <c r="M22" s="226"/>
      <c r="N22" s="226"/>
    </row>
    <row r="23" spans="1:14" ht="15.75">
      <c r="A23" s="212" t="s">
        <v>77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</row>
    <row r="24" ht="13.5" thickBot="1"/>
    <row r="25" spans="1:14" ht="45.75" customHeight="1" thickBot="1">
      <c r="A25" s="22" t="s">
        <v>78</v>
      </c>
      <c r="B25" s="222" t="s">
        <v>296</v>
      </c>
      <c r="C25" s="223"/>
      <c r="D25" s="224"/>
      <c r="E25" s="222" t="s">
        <v>192</v>
      </c>
      <c r="F25" s="224"/>
      <c r="G25" s="220" t="s">
        <v>69</v>
      </c>
      <c r="H25" s="221"/>
      <c r="I25" s="220" t="s">
        <v>79</v>
      </c>
      <c r="J25" s="221"/>
      <c r="K25" s="220" t="s">
        <v>80</v>
      </c>
      <c r="L25" s="221"/>
      <c r="M25" s="23" t="s">
        <v>70</v>
      </c>
      <c r="N25" s="24" t="s">
        <v>67</v>
      </c>
    </row>
    <row r="26" spans="1:14" ht="12.75">
      <c r="A26" s="36" t="s">
        <v>127</v>
      </c>
      <c r="B26" s="210">
        <v>38</v>
      </c>
      <c r="C26" s="214"/>
      <c r="D26" s="211"/>
      <c r="E26" s="210">
        <v>2</v>
      </c>
      <c r="F26" s="211"/>
      <c r="G26" s="210"/>
      <c r="H26" s="211"/>
      <c r="I26" s="210">
        <v>1</v>
      </c>
      <c r="J26" s="211"/>
      <c r="K26" s="210"/>
      <c r="L26" s="211"/>
      <c r="M26" s="37">
        <v>11</v>
      </c>
      <c r="N26" s="38">
        <f>M26+K26+I26+G26+E26+B26</f>
        <v>52</v>
      </c>
    </row>
    <row r="27" spans="1:14" ht="12.75">
      <c r="A27" s="48" t="s">
        <v>125</v>
      </c>
      <c r="B27" s="210">
        <v>30</v>
      </c>
      <c r="C27" s="214"/>
      <c r="D27" s="211"/>
      <c r="E27" s="210">
        <v>3</v>
      </c>
      <c r="F27" s="211"/>
      <c r="G27" s="210">
        <v>6</v>
      </c>
      <c r="H27" s="211"/>
      <c r="I27" s="210">
        <v>2</v>
      </c>
      <c r="J27" s="211"/>
      <c r="K27" s="210"/>
      <c r="L27" s="211"/>
      <c r="M27" s="39">
        <v>11</v>
      </c>
      <c r="N27" s="38">
        <f>M27+K27+I27+G27+E27+B27</f>
        <v>52</v>
      </c>
    </row>
    <row r="28" spans="1:14" ht="12.75">
      <c r="A28" s="48" t="s">
        <v>126</v>
      </c>
      <c r="B28" s="210">
        <v>9</v>
      </c>
      <c r="C28" s="214"/>
      <c r="D28" s="211"/>
      <c r="E28" s="210">
        <v>7</v>
      </c>
      <c r="F28" s="211"/>
      <c r="G28" s="210">
        <v>21</v>
      </c>
      <c r="H28" s="211"/>
      <c r="I28" s="210">
        <v>2</v>
      </c>
      <c r="J28" s="211"/>
      <c r="K28" s="210">
        <v>2</v>
      </c>
      <c r="L28" s="211"/>
      <c r="M28" s="39">
        <v>2</v>
      </c>
      <c r="N28" s="38">
        <f>M28+K28+I28+G28+E28+B28</f>
        <v>43</v>
      </c>
    </row>
    <row r="29" spans="1:14" ht="13.5" thickBot="1">
      <c r="A29" s="49"/>
      <c r="B29" s="217">
        <f>SUM(B26:B28)</f>
        <v>77</v>
      </c>
      <c r="C29" s="219"/>
      <c r="D29" s="218"/>
      <c r="E29" s="217">
        <f>SUM(E26:E28)</f>
        <v>12</v>
      </c>
      <c r="F29" s="218"/>
      <c r="G29" s="217">
        <f>SUM(G26:G28)</f>
        <v>27</v>
      </c>
      <c r="H29" s="218"/>
      <c r="I29" s="217">
        <f>SUM(I26:I28)</f>
        <v>5</v>
      </c>
      <c r="J29" s="218"/>
      <c r="K29" s="217">
        <f>SUM(K26:K28)</f>
        <v>2</v>
      </c>
      <c r="L29" s="218"/>
      <c r="M29" s="50">
        <f>SUM(M26:M28)</f>
        <v>24</v>
      </c>
      <c r="N29" s="51">
        <f>SUM(N26:N28)</f>
        <v>147</v>
      </c>
    </row>
  </sheetData>
  <sheetProtection/>
  <mergeCells count="36">
    <mergeCell ref="B13:N13"/>
    <mergeCell ref="A15:N15"/>
    <mergeCell ref="K28:L28"/>
    <mergeCell ref="I22:N22"/>
    <mergeCell ref="I25:J25"/>
    <mergeCell ref="I26:J26"/>
    <mergeCell ref="E17:M17"/>
    <mergeCell ref="G25:H25"/>
    <mergeCell ref="B27:D27"/>
    <mergeCell ref="A14:N14"/>
    <mergeCell ref="B29:D29"/>
    <mergeCell ref="G27:H27"/>
    <mergeCell ref="G26:H26"/>
    <mergeCell ref="E27:F27"/>
    <mergeCell ref="K25:L25"/>
    <mergeCell ref="E26:F26"/>
    <mergeCell ref="B26:D26"/>
    <mergeCell ref="K26:L26"/>
    <mergeCell ref="B25:D25"/>
    <mergeCell ref="E25:F25"/>
    <mergeCell ref="K2:N2"/>
    <mergeCell ref="A12:N12"/>
    <mergeCell ref="A10:N10"/>
    <mergeCell ref="A11:N11"/>
    <mergeCell ref="K29:L29"/>
    <mergeCell ref="E29:F29"/>
    <mergeCell ref="I27:J27"/>
    <mergeCell ref="I29:J29"/>
    <mergeCell ref="G29:H29"/>
    <mergeCell ref="I28:J28"/>
    <mergeCell ref="G28:H28"/>
    <mergeCell ref="A23:N23"/>
    <mergeCell ref="I21:N21"/>
    <mergeCell ref="E28:F28"/>
    <mergeCell ref="K27:L27"/>
    <mergeCell ref="B28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32"/>
  <sheetViews>
    <sheetView view="pageBreakPreview" zoomScale="60" zoomScaleNormal="50" zoomScalePageLayoutView="0" workbookViewId="0" topLeftCell="A1">
      <selection activeCell="AB17" sqref="AB17:AB19"/>
    </sheetView>
  </sheetViews>
  <sheetFormatPr defaultColWidth="9.00390625" defaultRowHeight="12.75"/>
  <cols>
    <col min="1" max="1" width="6.625" style="0" customWidth="1"/>
    <col min="2" max="53" width="5.125" style="0" customWidth="1"/>
    <col min="54" max="54" width="7.00390625" style="0" customWidth="1"/>
  </cols>
  <sheetData>
    <row r="1" ht="173.25" customHeight="1"/>
    <row r="2" spans="1:64" s="3" customFormat="1" ht="20.25">
      <c r="A2" s="282" t="s">
        <v>123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3" customFormat="1" ht="16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28.5" customHeight="1" thickBot="1">
      <c r="A4" s="283" t="s">
        <v>12</v>
      </c>
      <c r="B4" s="246" t="s">
        <v>0</v>
      </c>
      <c r="C4" s="246"/>
      <c r="D4" s="246"/>
      <c r="E4" s="246"/>
      <c r="F4" s="5"/>
      <c r="G4" s="246" t="s">
        <v>1</v>
      </c>
      <c r="H4" s="246"/>
      <c r="I4" s="246"/>
      <c r="J4" s="5"/>
      <c r="K4" s="246" t="s">
        <v>2</v>
      </c>
      <c r="L4" s="246"/>
      <c r="M4" s="246"/>
      <c r="N4" s="246"/>
      <c r="O4" s="247" t="s">
        <v>3</v>
      </c>
      <c r="P4" s="246"/>
      <c r="Q4" s="246"/>
      <c r="R4" s="248"/>
      <c r="S4" s="5"/>
      <c r="T4" s="246" t="s">
        <v>4</v>
      </c>
      <c r="U4" s="246"/>
      <c r="V4" s="246"/>
      <c r="W4" s="5"/>
      <c r="X4" s="246" t="s">
        <v>5</v>
      </c>
      <c r="Y4" s="246"/>
      <c r="Z4" s="246"/>
      <c r="AA4" s="5"/>
      <c r="AB4" s="246" t="s">
        <v>6</v>
      </c>
      <c r="AC4" s="246"/>
      <c r="AD4" s="246"/>
      <c r="AE4" s="246"/>
      <c r="AF4" s="5"/>
      <c r="AG4" s="246" t="s">
        <v>7</v>
      </c>
      <c r="AH4" s="246"/>
      <c r="AI4" s="246"/>
      <c r="AJ4" s="5"/>
      <c r="AK4" s="246" t="s">
        <v>8</v>
      </c>
      <c r="AL4" s="246"/>
      <c r="AM4" s="246"/>
      <c r="AN4" s="5"/>
      <c r="AO4" s="246" t="s">
        <v>9</v>
      </c>
      <c r="AP4" s="246"/>
      <c r="AQ4" s="246"/>
      <c r="AR4" s="246"/>
      <c r="AS4" s="5"/>
      <c r="AT4" s="246" t="s">
        <v>10</v>
      </c>
      <c r="AU4" s="246"/>
      <c r="AV4" s="246"/>
      <c r="AW4" s="5"/>
      <c r="AX4" s="246" t="s">
        <v>11</v>
      </c>
      <c r="AY4" s="246"/>
      <c r="AZ4" s="246"/>
      <c r="BA4" s="248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3" customFormat="1" ht="12.75" customHeight="1">
      <c r="A5" s="284"/>
      <c r="B5" s="245" t="s">
        <v>211</v>
      </c>
      <c r="C5" s="237" t="s">
        <v>18</v>
      </c>
      <c r="D5" s="237" t="s">
        <v>19</v>
      </c>
      <c r="E5" s="239" t="s">
        <v>20</v>
      </c>
      <c r="F5" s="241" t="s">
        <v>212</v>
      </c>
      <c r="G5" s="245" t="s">
        <v>213</v>
      </c>
      <c r="H5" s="237" t="s">
        <v>16</v>
      </c>
      <c r="I5" s="239" t="s">
        <v>17</v>
      </c>
      <c r="J5" s="241" t="s">
        <v>214</v>
      </c>
      <c r="K5" s="245" t="s">
        <v>215</v>
      </c>
      <c r="L5" s="237" t="s">
        <v>216</v>
      </c>
      <c r="M5" s="237" t="s">
        <v>217</v>
      </c>
      <c r="N5" s="239" t="s">
        <v>218</v>
      </c>
      <c r="O5" s="236" t="s">
        <v>219</v>
      </c>
      <c r="P5" s="237" t="s">
        <v>220</v>
      </c>
      <c r="Q5" s="237" t="s">
        <v>19</v>
      </c>
      <c r="R5" s="240" t="s">
        <v>20</v>
      </c>
      <c r="S5" s="241" t="s">
        <v>221</v>
      </c>
      <c r="T5" s="245" t="s">
        <v>222</v>
      </c>
      <c r="U5" s="237" t="s">
        <v>223</v>
      </c>
      <c r="V5" s="239" t="s">
        <v>21</v>
      </c>
      <c r="W5" s="241" t="s">
        <v>224</v>
      </c>
      <c r="X5" s="245" t="s">
        <v>225</v>
      </c>
      <c r="Y5" s="237" t="s">
        <v>13</v>
      </c>
      <c r="Z5" s="239" t="s">
        <v>14</v>
      </c>
      <c r="AA5" s="241" t="s">
        <v>226</v>
      </c>
      <c r="AB5" s="245" t="s">
        <v>227</v>
      </c>
      <c r="AC5" s="237" t="s">
        <v>13</v>
      </c>
      <c r="AD5" s="237" t="s">
        <v>14</v>
      </c>
      <c r="AE5" s="239" t="s">
        <v>15</v>
      </c>
      <c r="AF5" s="241" t="s">
        <v>228</v>
      </c>
      <c r="AG5" s="245" t="s">
        <v>213</v>
      </c>
      <c r="AH5" s="237" t="s">
        <v>16</v>
      </c>
      <c r="AI5" s="239" t="s">
        <v>17</v>
      </c>
      <c r="AJ5" s="241" t="s">
        <v>214</v>
      </c>
      <c r="AK5" s="245" t="s">
        <v>229</v>
      </c>
      <c r="AL5" s="237" t="s">
        <v>230</v>
      </c>
      <c r="AM5" s="239" t="s">
        <v>231</v>
      </c>
      <c r="AN5" s="241" t="s">
        <v>232</v>
      </c>
      <c r="AO5" s="245" t="s">
        <v>233</v>
      </c>
      <c r="AP5" s="237" t="s">
        <v>234</v>
      </c>
      <c r="AQ5" s="237" t="s">
        <v>235</v>
      </c>
      <c r="AR5" s="239" t="s">
        <v>236</v>
      </c>
      <c r="AS5" s="241" t="s">
        <v>237</v>
      </c>
      <c r="AT5" s="245" t="s">
        <v>238</v>
      </c>
      <c r="AU5" s="237" t="s">
        <v>239</v>
      </c>
      <c r="AV5" s="239" t="s">
        <v>240</v>
      </c>
      <c r="AW5" s="241" t="s">
        <v>241</v>
      </c>
      <c r="AX5" s="245" t="s">
        <v>242</v>
      </c>
      <c r="AY5" s="237" t="s">
        <v>243</v>
      </c>
      <c r="AZ5" s="237" t="s">
        <v>244</v>
      </c>
      <c r="BA5" s="240" t="s">
        <v>245</v>
      </c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3" customFormat="1" ht="57" customHeight="1" thickBot="1">
      <c r="A6" s="284"/>
      <c r="B6" s="245"/>
      <c r="C6" s="237"/>
      <c r="D6" s="237"/>
      <c r="E6" s="239"/>
      <c r="F6" s="241"/>
      <c r="G6" s="245"/>
      <c r="H6" s="237"/>
      <c r="I6" s="239"/>
      <c r="J6" s="241"/>
      <c r="K6" s="245"/>
      <c r="L6" s="237"/>
      <c r="M6" s="237"/>
      <c r="N6" s="239"/>
      <c r="O6" s="236"/>
      <c r="P6" s="237"/>
      <c r="Q6" s="238"/>
      <c r="R6" s="240"/>
      <c r="S6" s="241"/>
      <c r="T6" s="245"/>
      <c r="U6" s="237"/>
      <c r="V6" s="239"/>
      <c r="W6" s="241"/>
      <c r="X6" s="245"/>
      <c r="Y6" s="237"/>
      <c r="Z6" s="239"/>
      <c r="AA6" s="241"/>
      <c r="AB6" s="245"/>
      <c r="AC6" s="237"/>
      <c r="AD6" s="237"/>
      <c r="AE6" s="239"/>
      <c r="AF6" s="241"/>
      <c r="AG6" s="245"/>
      <c r="AH6" s="237"/>
      <c r="AI6" s="239"/>
      <c r="AJ6" s="241"/>
      <c r="AK6" s="245"/>
      <c r="AL6" s="237"/>
      <c r="AM6" s="239"/>
      <c r="AN6" s="241"/>
      <c r="AO6" s="245"/>
      <c r="AP6" s="237"/>
      <c r="AQ6" s="237"/>
      <c r="AR6" s="239"/>
      <c r="AS6" s="241"/>
      <c r="AT6" s="245"/>
      <c r="AU6" s="237"/>
      <c r="AV6" s="239"/>
      <c r="AW6" s="241"/>
      <c r="AX6" s="245"/>
      <c r="AY6" s="237"/>
      <c r="AZ6" s="237"/>
      <c r="BA6" s="240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3" customFormat="1" ht="21" customHeight="1" thickBot="1">
      <c r="A7" s="285"/>
      <c r="B7" s="6">
        <v>1</v>
      </c>
      <c r="C7" s="7">
        <v>2</v>
      </c>
      <c r="D7" s="7">
        <v>3</v>
      </c>
      <c r="E7" s="8">
        <v>4</v>
      </c>
      <c r="F7" s="9">
        <v>5</v>
      </c>
      <c r="G7" s="6">
        <v>6</v>
      </c>
      <c r="H7" s="7">
        <v>7</v>
      </c>
      <c r="I7" s="8">
        <v>8</v>
      </c>
      <c r="J7" s="9">
        <v>9</v>
      </c>
      <c r="K7" s="10" t="s">
        <v>22</v>
      </c>
      <c r="L7" s="11" t="s">
        <v>23</v>
      </c>
      <c r="M7" s="11" t="s">
        <v>24</v>
      </c>
      <c r="N7" s="12" t="s">
        <v>25</v>
      </c>
      <c r="O7" s="13" t="s">
        <v>26</v>
      </c>
      <c r="P7" s="11" t="s">
        <v>27</v>
      </c>
      <c r="Q7" s="11" t="s">
        <v>28</v>
      </c>
      <c r="R7" s="14" t="s">
        <v>29</v>
      </c>
      <c r="S7" s="15" t="s">
        <v>30</v>
      </c>
      <c r="T7" s="10" t="s">
        <v>31</v>
      </c>
      <c r="U7" s="11" t="s">
        <v>32</v>
      </c>
      <c r="V7" s="12" t="s">
        <v>33</v>
      </c>
      <c r="W7" s="15" t="s">
        <v>34</v>
      </c>
      <c r="X7" s="10" t="s">
        <v>35</v>
      </c>
      <c r="Y7" s="11" t="s">
        <v>36</v>
      </c>
      <c r="Z7" s="12" t="s">
        <v>37</v>
      </c>
      <c r="AA7" s="15" t="s">
        <v>38</v>
      </c>
      <c r="AB7" s="10" t="s">
        <v>39</v>
      </c>
      <c r="AC7" s="11" t="s">
        <v>40</v>
      </c>
      <c r="AD7" s="11" t="s">
        <v>41</v>
      </c>
      <c r="AE7" s="12" t="s">
        <v>42</v>
      </c>
      <c r="AF7" s="15" t="s">
        <v>43</v>
      </c>
      <c r="AG7" s="10" t="s">
        <v>44</v>
      </c>
      <c r="AH7" s="11" t="s">
        <v>45</v>
      </c>
      <c r="AI7" s="12" t="s">
        <v>46</v>
      </c>
      <c r="AJ7" s="15" t="s">
        <v>47</v>
      </c>
      <c r="AK7" s="10" t="s">
        <v>48</v>
      </c>
      <c r="AL7" s="11" t="s">
        <v>49</v>
      </c>
      <c r="AM7" s="12" t="s">
        <v>50</v>
      </c>
      <c r="AN7" s="15" t="s">
        <v>51</v>
      </c>
      <c r="AO7" s="10" t="s">
        <v>52</v>
      </c>
      <c r="AP7" s="11" t="s">
        <v>53</v>
      </c>
      <c r="AQ7" s="11" t="s">
        <v>54</v>
      </c>
      <c r="AR7" s="12" t="s">
        <v>55</v>
      </c>
      <c r="AS7" s="15" t="s">
        <v>56</v>
      </c>
      <c r="AT7" s="10" t="s">
        <v>57</v>
      </c>
      <c r="AU7" s="11" t="s">
        <v>58</v>
      </c>
      <c r="AV7" s="12" t="s">
        <v>59</v>
      </c>
      <c r="AW7" s="15" t="s">
        <v>60</v>
      </c>
      <c r="AX7" s="10" t="s">
        <v>61</v>
      </c>
      <c r="AY7" s="11" t="s">
        <v>62</v>
      </c>
      <c r="AZ7" s="11" t="s">
        <v>63</v>
      </c>
      <c r="BA7" s="14" t="s">
        <v>64</v>
      </c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s="3" customFormat="1" ht="24" customHeight="1" thickBot="1">
      <c r="A8" s="242" t="s">
        <v>65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4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3" customFormat="1" ht="15" customHeight="1">
      <c r="A9" s="295" t="s">
        <v>81</v>
      </c>
      <c r="B9" s="255"/>
      <c r="C9" s="258"/>
      <c r="D9" s="258"/>
      <c r="E9" s="249"/>
      <c r="F9" s="252"/>
      <c r="G9" s="255"/>
      <c r="H9" s="258"/>
      <c r="I9" s="249"/>
      <c r="J9" s="252"/>
      <c r="K9" s="255"/>
      <c r="L9" s="258"/>
      <c r="M9" s="258"/>
      <c r="N9" s="258"/>
      <c r="O9" s="258"/>
      <c r="P9" s="258"/>
      <c r="Q9" s="258"/>
      <c r="R9" s="249"/>
      <c r="S9" s="252" t="s">
        <v>66</v>
      </c>
      <c r="T9" s="255" t="s">
        <v>66</v>
      </c>
      <c r="U9" s="258"/>
      <c r="V9" s="249"/>
      <c r="W9" s="252"/>
      <c r="X9" s="255"/>
      <c r="Y9" s="258"/>
      <c r="Z9" s="249"/>
      <c r="AA9" s="252"/>
      <c r="AB9" s="255"/>
      <c r="AC9" s="258"/>
      <c r="AD9" s="258"/>
      <c r="AE9" s="249"/>
      <c r="AF9" s="252"/>
      <c r="AG9" s="255"/>
      <c r="AH9" s="258"/>
      <c r="AI9" s="249"/>
      <c r="AJ9" s="252"/>
      <c r="AK9" s="255"/>
      <c r="AL9" s="258"/>
      <c r="AM9" s="249"/>
      <c r="AN9" s="252"/>
      <c r="AO9" s="255"/>
      <c r="AP9" s="258" t="s">
        <v>281</v>
      </c>
      <c r="AQ9" s="258" t="s">
        <v>281</v>
      </c>
      <c r="AR9" s="261" t="s">
        <v>71</v>
      </c>
      <c r="AS9" s="252" t="s">
        <v>66</v>
      </c>
      <c r="AT9" s="255" t="s">
        <v>66</v>
      </c>
      <c r="AU9" s="258" t="s">
        <v>66</v>
      </c>
      <c r="AV9" s="249" t="s">
        <v>66</v>
      </c>
      <c r="AW9" s="252" t="s">
        <v>66</v>
      </c>
      <c r="AX9" s="255" t="s">
        <v>66</v>
      </c>
      <c r="AY9" s="258" t="s">
        <v>66</v>
      </c>
      <c r="AZ9" s="258" t="s">
        <v>66</v>
      </c>
      <c r="BA9" s="264" t="s">
        <v>66</v>
      </c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3" customFormat="1" ht="15" customHeight="1">
      <c r="A10" s="296"/>
      <c r="B10" s="256"/>
      <c r="C10" s="259"/>
      <c r="D10" s="259"/>
      <c r="E10" s="250"/>
      <c r="F10" s="253"/>
      <c r="G10" s="256"/>
      <c r="H10" s="259"/>
      <c r="I10" s="250"/>
      <c r="J10" s="253"/>
      <c r="K10" s="256"/>
      <c r="L10" s="259"/>
      <c r="M10" s="259"/>
      <c r="N10" s="259"/>
      <c r="O10" s="259"/>
      <c r="P10" s="259"/>
      <c r="Q10" s="259"/>
      <c r="R10" s="250"/>
      <c r="S10" s="253"/>
      <c r="T10" s="256"/>
      <c r="U10" s="259"/>
      <c r="V10" s="250"/>
      <c r="W10" s="253"/>
      <c r="X10" s="256"/>
      <c r="Y10" s="259"/>
      <c r="Z10" s="250"/>
      <c r="AA10" s="253"/>
      <c r="AB10" s="256"/>
      <c r="AC10" s="259"/>
      <c r="AD10" s="259"/>
      <c r="AE10" s="250"/>
      <c r="AF10" s="253"/>
      <c r="AG10" s="256"/>
      <c r="AH10" s="259"/>
      <c r="AI10" s="250"/>
      <c r="AJ10" s="253"/>
      <c r="AK10" s="256"/>
      <c r="AL10" s="259"/>
      <c r="AM10" s="250"/>
      <c r="AN10" s="253"/>
      <c r="AO10" s="256"/>
      <c r="AP10" s="259"/>
      <c r="AQ10" s="259"/>
      <c r="AR10" s="262"/>
      <c r="AS10" s="253"/>
      <c r="AT10" s="256"/>
      <c r="AU10" s="259"/>
      <c r="AV10" s="250"/>
      <c r="AW10" s="253"/>
      <c r="AX10" s="256"/>
      <c r="AY10" s="259"/>
      <c r="AZ10" s="259"/>
      <c r="BA10" s="265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3" customFormat="1" ht="31.5" customHeight="1" thickBot="1">
      <c r="A11" s="297"/>
      <c r="B11" s="257"/>
      <c r="C11" s="260"/>
      <c r="D11" s="260"/>
      <c r="E11" s="251"/>
      <c r="F11" s="254"/>
      <c r="G11" s="257"/>
      <c r="H11" s="260"/>
      <c r="I11" s="251"/>
      <c r="J11" s="254"/>
      <c r="K11" s="257"/>
      <c r="L11" s="260"/>
      <c r="M11" s="260"/>
      <c r="N11" s="260"/>
      <c r="O11" s="260"/>
      <c r="P11" s="260"/>
      <c r="Q11" s="260"/>
      <c r="R11" s="251"/>
      <c r="S11" s="254"/>
      <c r="T11" s="257"/>
      <c r="U11" s="260"/>
      <c r="V11" s="251"/>
      <c r="W11" s="254"/>
      <c r="X11" s="257"/>
      <c r="Y11" s="260"/>
      <c r="Z11" s="251"/>
      <c r="AA11" s="254"/>
      <c r="AB11" s="257"/>
      <c r="AC11" s="260"/>
      <c r="AD11" s="260"/>
      <c r="AE11" s="251"/>
      <c r="AF11" s="254"/>
      <c r="AG11" s="257"/>
      <c r="AH11" s="260"/>
      <c r="AI11" s="251"/>
      <c r="AJ11" s="254"/>
      <c r="AK11" s="257"/>
      <c r="AL11" s="260"/>
      <c r="AM11" s="251"/>
      <c r="AN11" s="254"/>
      <c r="AO11" s="257"/>
      <c r="AP11" s="260"/>
      <c r="AQ11" s="260"/>
      <c r="AR11" s="263"/>
      <c r="AS11" s="254"/>
      <c r="AT11" s="257"/>
      <c r="AU11" s="260"/>
      <c r="AV11" s="251"/>
      <c r="AW11" s="254"/>
      <c r="AX11" s="257"/>
      <c r="AY11" s="260"/>
      <c r="AZ11" s="260"/>
      <c r="BA11" s="266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3" customFormat="1" ht="21" customHeight="1" thickBot="1">
      <c r="A12" s="298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300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3" customFormat="1" ht="15" customHeight="1">
      <c r="A13" s="295" t="s">
        <v>128</v>
      </c>
      <c r="B13" s="255"/>
      <c r="C13" s="258"/>
      <c r="D13" s="258"/>
      <c r="E13" s="249"/>
      <c r="F13" s="252"/>
      <c r="G13" s="255"/>
      <c r="H13" s="258"/>
      <c r="I13" s="249"/>
      <c r="J13" s="252"/>
      <c r="K13" s="255"/>
      <c r="L13" s="258"/>
      <c r="M13" s="258"/>
      <c r="N13" s="258" t="s">
        <v>150</v>
      </c>
      <c r="O13" s="258"/>
      <c r="P13" s="258"/>
      <c r="Q13" s="258"/>
      <c r="R13" s="258"/>
      <c r="S13" s="267" t="s">
        <v>66</v>
      </c>
      <c r="T13" s="267" t="s">
        <v>66</v>
      </c>
      <c r="U13" s="258"/>
      <c r="V13" s="249"/>
      <c r="W13" s="252"/>
      <c r="X13" s="255"/>
      <c r="Y13" s="258"/>
      <c r="Z13" s="249" t="s">
        <v>150</v>
      </c>
      <c r="AA13" s="252"/>
      <c r="AB13" s="255"/>
      <c r="AC13" s="258"/>
      <c r="AD13" s="258"/>
      <c r="AE13" s="249"/>
      <c r="AF13" s="252" t="s">
        <v>150</v>
      </c>
      <c r="AG13" s="255"/>
      <c r="AH13" s="258"/>
      <c r="AI13" s="249"/>
      <c r="AJ13" s="252"/>
      <c r="AK13" s="276" t="s">
        <v>71</v>
      </c>
      <c r="AL13" s="279" t="s">
        <v>71</v>
      </c>
      <c r="AM13" s="249" t="s">
        <v>282</v>
      </c>
      <c r="AN13" s="249" t="s">
        <v>282</v>
      </c>
      <c r="AO13" s="249" t="s">
        <v>282</v>
      </c>
      <c r="AP13" s="249" t="s">
        <v>282</v>
      </c>
      <c r="AQ13" s="249" t="s">
        <v>282</v>
      </c>
      <c r="AR13" s="249" t="s">
        <v>282</v>
      </c>
      <c r="AS13" s="273" t="s">
        <v>286</v>
      </c>
      <c r="AT13" s="289" t="s">
        <v>66</v>
      </c>
      <c r="AU13" s="267" t="s">
        <v>66</v>
      </c>
      <c r="AV13" s="270" t="s">
        <v>66</v>
      </c>
      <c r="AW13" s="273" t="s">
        <v>66</v>
      </c>
      <c r="AX13" s="289" t="s">
        <v>66</v>
      </c>
      <c r="AY13" s="267" t="s">
        <v>66</v>
      </c>
      <c r="AZ13" s="267" t="s">
        <v>66</v>
      </c>
      <c r="BA13" s="292" t="s">
        <v>66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3" customFormat="1" ht="15" customHeight="1">
      <c r="A14" s="296"/>
      <c r="B14" s="256"/>
      <c r="C14" s="259"/>
      <c r="D14" s="259"/>
      <c r="E14" s="250"/>
      <c r="F14" s="253"/>
      <c r="G14" s="256"/>
      <c r="H14" s="259"/>
      <c r="I14" s="250"/>
      <c r="J14" s="253"/>
      <c r="K14" s="256"/>
      <c r="L14" s="259"/>
      <c r="M14" s="259"/>
      <c r="N14" s="259"/>
      <c r="O14" s="259"/>
      <c r="P14" s="259"/>
      <c r="Q14" s="259"/>
      <c r="R14" s="259"/>
      <c r="S14" s="268"/>
      <c r="T14" s="268"/>
      <c r="U14" s="259"/>
      <c r="V14" s="250"/>
      <c r="W14" s="253"/>
      <c r="X14" s="256"/>
      <c r="Y14" s="259"/>
      <c r="Z14" s="250"/>
      <c r="AA14" s="253"/>
      <c r="AB14" s="256"/>
      <c r="AC14" s="259"/>
      <c r="AD14" s="259"/>
      <c r="AE14" s="250"/>
      <c r="AF14" s="253"/>
      <c r="AG14" s="256"/>
      <c r="AH14" s="259"/>
      <c r="AI14" s="250"/>
      <c r="AJ14" s="253"/>
      <c r="AK14" s="277"/>
      <c r="AL14" s="280"/>
      <c r="AM14" s="250"/>
      <c r="AN14" s="250"/>
      <c r="AO14" s="250"/>
      <c r="AP14" s="250"/>
      <c r="AQ14" s="250"/>
      <c r="AR14" s="250"/>
      <c r="AS14" s="274"/>
      <c r="AT14" s="290"/>
      <c r="AU14" s="268"/>
      <c r="AV14" s="271"/>
      <c r="AW14" s="274"/>
      <c r="AX14" s="290"/>
      <c r="AY14" s="268"/>
      <c r="AZ14" s="268"/>
      <c r="BA14" s="293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3" customFormat="1" ht="31.5" customHeight="1" thickBot="1">
      <c r="A15" s="297"/>
      <c r="B15" s="257"/>
      <c r="C15" s="260"/>
      <c r="D15" s="260"/>
      <c r="E15" s="251"/>
      <c r="F15" s="254"/>
      <c r="G15" s="257"/>
      <c r="H15" s="260"/>
      <c r="I15" s="251"/>
      <c r="J15" s="254"/>
      <c r="K15" s="257"/>
      <c r="L15" s="260"/>
      <c r="M15" s="260"/>
      <c r="N15" s="260"/>
      <c r="O15" s="260"/>
      <c r="P15" s="260"/>
      <c r="Q15" s="260"/>
      <c r="R15" s="260"/>
      <c r="S15" s="269"/>
      <c r="T15" s="269"/>
      <c r="U15" s="260"/>
      <c r="V15" s="251"/>
      <c r="W15" s="254"/>
      <c r="X15" s="257"/>
      <c r="Y15" s="260"/>
      <c r="Z15" s="251"/>
      <c r="AA15" s="254"/>
      <c r="AB15" s="257"/>
      <c r="AC15" s="260"/>
      <c r="AD15" s="260"/>
      <c r="AE15" s="251"/>
      <c r="AF15" s="254"/>
      <c r="AG15" s="257"/>
      <c r="AH15" s="260"/>
      <c r="AI15" s="251"/>
      <c r="AJ15" s="254"/>
      <c r="AK15" s="278"/>
      <c r="AL15" s="281"/>
      <c r="AM15" s="251"/>
      <c r="AN15" s="251"/>
      <c r="AO15" s="251"/>
      <c r="AP15" s="251"/>
      <c r="AQ15" s="251"/>
      <c r="AR15" s="251"/>
      <c r="AS15" s="275"/>
      <c r="AT15" s="291"/>
      <c r="AU15" s="269"/>
      <c r="AV15" s="272"/>
      <c r="AW15" s="275"/>
      <c r="AX15" s="291"/>
      <c r="AY15" s="269"/>
      <c r="AZ15" s="269"/>
      <c r="BA15" s="294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3" customFormat="1" ht="19.5" customHeight="1" thickBot="1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8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3" customFormat="1" ht="15" customHeight="1">
      <c r="A17" s="295" t="s">
        <v>129</v>
      </c>
      <c r="B17" s="255" t="s">
        <v>150</v>
      </c>
      <c r="C17" s="258" t="s">
        <v>150</v>
      </c>
      <c r="D17" s="258" t="s">
        <v>150</v>
      </c>
      <c r="E17" s="249" t="s">
        <v>281</v>
      </c>
      <c r="F17" s="252" t="s">
        <v>281</v>
      </c>
      <c r="G17" s="255" t="s">
        <v>281</v>
      </c>
      <c r="H17" s="279" t="s">
        <v>71</v>
      </c>
      <c r="I17" s="259" t="s">
        <v>281</v>
      </c>
      <c r="J17" s="259" t="s">
        <v>281</v>
      </c>
      <c r="K17" s="255" t="s">
        <v>281</v>
      </c>
      <c r="L17" s="258" t="s">
        <v>283</v>
      </c>
      <c r="M17" s="258" t="s">
        <v>283</v>
      </c>
      <c r="N17" s="258" t="s">
        <v>283</v>
      </c>
      <c r="O17" s="258" t="s">
        <v>283</v>
      </c>
      <c r="P17" s="258" t="s">
        <v>283</v>
      </c>
      <c r="Q17" s="258" t="s">
        <v>283</v>
      </c>
      <c r="R17" s="258" t="s">
        <v>283</v>
      </c>
      <c r="S17" s="273" t="s">
        <v>66</v>
      </c>
      <c r="T17" s="289" t="s">
        <v>66</v>
      </c>
      <c r="U17" s="258"/>
      <c r="V17" s="249"/>
      <c r="W17" s="249"/>
      <c r="X17" s="249"/>
      <c r="Y17" s="249"/>
      <c r="Z17" s="249"/>
      <c r="AA17" s="249" t="s">
        <v>150</v>
      </c>
      <c r="AB17" s="249" t="s">
        <v>150</v>
      </c>
      <c r="AC17" s="249" t="s">
        <v>283</v>
      </c>
      <c r="AD17" s="249" t="s">
        <v>283</v>
      </c>
      <c r="AE17" s="249" t="s">
        <v>283</v>
      </c>
      <c r="AF17" s="249" t="s">
        <v>283</v>
      </c>
      <c r="AG17" s="249" t="s">
        <v>283</v>
      </c>
      <c r="AH17" s="249" t="s">
        <v>283</v>
      </c>
      <c r="AI17" s="249" t="s">
        <v>283</v>
      </c>
      <c r="AJ17" s="249" t="s">
        <v>283</v>
      </c>
      <c r="AK17" s="249" t="s">
        <v>283</v>
      </c>
      <c r="AL17" s="249" t="s">
        <v>283</v>
      </c>
      <c r="AM17" s="307" t="s">
        <v>283</v>
      </c>
      <c r="AN17" s="249" t="s">
        <v>283</v>
      </c>
      <c r="AO17" s="249" t="s">
        <v>283</v>
      </c>
      <c r="AP17" s="301" t="s">
        <v>71</v>
      </c>
      <c r="AQ17" s="267" t="s">
        <v>72</v>
      </c>
      <c r="AR17" s="304" t="s">
        <v>72</v>
      </c>
      <c r="AS17" s="273"/>
      <c r="AT17" s="289"/>
      <c r="AU17" s="267"/>
      <c r="AV17" s="270"/>
      <c r="AW17" s="273"/>
      <c r="AX17" s="289"/>
      <c r="AY17" s="267"/>
      <c r="AZ17" s="267"/>
      <c r="BA17" s="29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3" customFormat="1" ht="15" customHeight="1">
      <c r="A18" s="296"/>
      <c r="B18" s="256"/>
      <c r="C18" s="259"/>
      <c r="D18" s="259"/>
      <c r="E18" s="250"/>
      <c r="F18" s="253"/>
      <c r="G18" s="256"/>
      <c r="H18" s="280"/>
      <c r="I18" s="259"/>
      <c r="J18" s="259"/>
      <c r="K18" s="256"/>
      <c r="L18" s="259"/>
      <c r="M18" s="259"/>
      <c r="N18" s="259"/>
      <c r="O18" s="259"/>
      <c r="P18" s="259"/>
      <c r="Q18" s="259"/>
      <c r="R18" s="259"/>
      <c r="S18" s="274"/>
      <c r="T18" s="290"/>
      <c r="U18" s="25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308"/>
      <c r="AN18" s="250"/>
      <c r="AO18" s="250"/>
      <c r="AP18" s="302"/>
      <c r="AQ18" s="268"/>
      <c r="AR18" s="305"/>
      <c r="AS18" s="274"/>
      <c r="AT18" s="290"/>
      <c r="AU18" s="268"/>
      <c r="AV18" s="271"/>
      <c r="AW18" s="274"/>
      <c r="AX18" s="290"/>
      <c r="AY18" s="268"/>
      <c r="AZ18" s="268"/>
      <c r="BA18" s="293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3" customFormat="1" ht="30.75" customHeight="1" thickBot="1">
      <c r="A19" s="297"/>
      <c r="B19" s="257"/>
      <c r="C19" s="260"/>
      <c r="D19" s="260"/>
      <c r="E19" s="251"/>
      <c r="F19" s="254"/>
      <c r="G19" s="257"/>
      <c r="H19" s="281"/>
      <c r="I19" s="259"/>
      <c r="J19" s="259"/>
      <c r="K19" s="257"/>
      <c r="L19" s="260"/>
      <c r="M19" s="260"/>
      <c r="N19" s="260"/>
      <c r="O19" s="260"/>
      <c r="P19" s="260"/>
      <c r="Q19" s="260"/>
      <c r="R19" s="260"/>
      <c r="S19" s="275"/>
      <c r="T19" s="291"/>
      <c r="U19" s="260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309"/>
      <c r="AN19" s="251"/>
      <c r="AO19" s="251"/>
      <c r="AP19" s="303"/>
      <c r="AQ19" s="269"/>
      <c r="AR19" s="306"/>
      <c r="AS19" s="275"/>
      <c r="AT19" s="291"/>
      <c r="AU19" s="269"/>
      <c r="AV19" s="272"/>
      <c r="AW19" s="275"/>
      <c r="AX19" s="291"/>
      <c r="AY19" s="269"/>
      <c r="AZ19" s="269"/>
      <c r="BA19" s="294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3" customFormat="1" ht="12.75" customHeight="1">
      <c r="A20" s="228" t="s">
        <v>138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3" customFormat="1" ht="32.2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0:53" ht="18.75" customHeight="1">
      <c r="J22" s="230" t="s">
        <v>152</v>
      </c>
      <c r="K22" s="230"/>
      <c r="L22" s="230"/>
      <c r="M22" s="230"/>
      <c r="N22" s="230"/>
      <c r="S22" s="230" t="s">
        <v>139</v>
      </c>
      <c r="T22" s="230"/>
      <c r="U22" s="230"/>
      <c r="V22" s="230"/>
      <c r="W22" s="230"/>
      <c r="X22" s="230"/>
      <c r="Y22" s="230"/>
      <c r="Z22" s="230"/>
      <c r="AC22" s="230" t="s">
        <v>79</v>
      </c>
      <c r="AD22" s="230"/>
      <c r="AE22" s="230"/>
      <c r="AF22" s="230"/>
      <c r="AG22" s="230"/>
      <c r="AJ22" s="230" t="s">
        <v>140</v>
      </c>
      <c r="AK22" s="230"/>
      <c r="AL22" s="230"/>
      <c r="AM22" s="230"/>
      <c r="AN22" s="230"/>
      <c r="AQ22" s="230" t="s">
        <v>141</v>
      </c>
      <c r="AR22" s="230"/>
      <c r="AS22" s="230"/>
      <c r="AT22" s="230"/>
      <c r="AU22" s="230"/>
      <c r="AX22" s="230" t="s">
        <v>108</v>
      </c>
      <c r="AY22" s="230"/>
      <c r="AZ22" s="230"/>
      <c r="BA22" s="230"/>
    </row>
    <row r="23" spans="10:53" ht="63.75" customHeight="1">
      <c r="J23" s="230"/>
      <c r="K23" s="230"/>
      <c r="L23" s="230"/>
      <c r="M23" s="230"/>
      <c r="N23" s="230"/>
      <c r="S23" s="230"/>
      <c r="T23" s="230"/>
      <c r="U23" s="230"/>
      <c r="V23" s="230"/>
      <c r="W23" s="230"/>
      <c r="X23" s="230"/>
      <c r="Y23" s="230"/>
      <c r="Z23" s="230"/>
      <c r="AC23" s="230"/>
      <c r="AD23" s="230"/>
      <c r="AE23" s="230"/>
      <c r="AF23" s="230"/>
      <c r="AG23" s="230"/>
      <c r="AJ23" s="230"/>
      <c r="AK23" s="230"/>
      <c r="AL23" s="230"/>
      <c r="AM23" s="230"/>
      <c r="AN23" s="230"/>
      <c r="AQ23" s="230"/>
      <c r="AR23" s="230"/>
      <c r="AS23" s="230"/>
      <c r="AT23" s="230"/>
      <c r="AU23" s="230"/>
      <c r="AX23" s="230"/>
      <c r="AY23" s="230"/>
      <c r="AZ23" s="230"/>
      <c r="BA23" s="230"/>
    </row>
    <row r="25" spans="11:52" ht="12.75">
      <c r="K25" s="231" t="s">
        <v>151</v>
      </c>
      <c r="L25" s="231"/>
      <c r="V25" s="231" t="s">
        <v>281</v>
      </c>
      <c r="W25" s="231"/>
      <c r="AD25" s="232" t="s">
        <v>71</v>
      </c>
      <c r="AE25" s="233"/>
      <c r="AK25" s="231" t="s">
        <v>66</v>
      </c>
      <c r="AL25" s="231"/>
      <c r="AR25" s="232" t="s">
        <v>282</v>
      </c>
      <c r="AS25" s="233"/>
      <c r="AY25" s="231" t="s">
        <v>72</v>
      </c>
      <c r="AZ25" s="231"/>
    </row>
    <row r="26" spans="11:52" ht="12.75">
      <c r="K26" s="231"/>
      <c r="L26" s="231"/>
      <c r="V26" s="231"/>
      <c r="W26" s="231"/>
      <c r="AD26" s="234"/>
      <c r="AE26" s="235"/>
      <c r="AK26" s="231"/>
      <c r="AL26" s="231"/>
      <c r="AR26" s="234"/>
      <c r="AS26" s="235"/>
      <c r="AY26" s="231"/>
      <c r="AZ26" s="231"/>
    </row>
    <row r="29" spans="15:41" ht="12.75">
      <c r="O29" t="s">
        <v>137</v>
      </c>
      <c r="AK29" s="230" t="s">
        <v>287</v>
      </c>
      <c r="AL29" s="230"/>
      <c r="AM29" s="230"/>
      <c r="AN29" s="230"/>
      <c r="AO29" s="230"/>
    </row>
    <row r="30" spans="37:41" ht="12.75">
      <c r="AK30" s="230" t="s">
        <v>287</v>
      </c>
      <c r="AL30" s="230"/>
      <c r="AM30" s="230"/>
      <c r="AN30" s="230"/>
      <c r="AO30" s="230"/>
    </row>
    <row r="31" spans="38:39" ht="12.75">
      <c r="AL31" s="231" t="s">
        <v>288</v>
      </c>
      <c r="AM31" s="231"/>
    </row>
    <row r="32" spans="38:39" ht="12.75">
      <c r="AL32" s="231"/>
      <c r="AM32" s="231"/>
    </row>
  </sheetData>
  <sheetProtection/>
  <mergeCells count="243">
    <mergeCell ref="AK29:AO30"/>
    <mergeCell ref="AL31:AM32"/>
    <mergeCell ref="AL17:AL19"/>
    <mergeCell ref="AM17:AM19"/>
    <mergeCell ref="AF17:AF19"/>
    <mergeCell ref="AG17:AG19"/>
    <mergeCell ref="AH17:AH19"/>
    <mergeCell ref="AI17:AI19"/>
    <mergeCell ref="AJ17:AJ19"/>
    <mergeCell ref="AS17:AS19"/>
    <mergeCell ref="AT17:AT19"/>
    <mergeCell ref="AU17:AU19"/>
    <mergeCell ref="AV17:AV19"/>
    <mergeCell ref="Y17:Y19"/>
    <mergeCell ref="Z17:Z19"/>
    <mergeCell ref="AA17:AA19"/>
    <mergeCell ref="AB17:AB19"/>
    <mergeCell ref="AE17:AE19"/>
    <mergeCell ref="AK17:AK19"/>
    <mergeCell ref="BA17:BA19"/>
    <mergeCell ref="AN17:AN19"/>
    <mergeCell ref="AO17:AO19"/>
    <mergeCell ref="AP17:AP19"/>
    <mergeCell ref="AW17:AW19"/>
    <mergeCell ref="AX17:AX19"/>
    <mergeCell ref="AQ17:AQ19"/>
    <mergeCell ref="AR17:AR19"/>
    <mergeCell ref="AY17:AY19"/>
    <mergeCell ref="AZ17:AZ19"/>
    <mergeCell ref="O17:O19"/>
    <mergeCell ref="P17:P19"/>
    <mergeCell ref="AC17:AC19"/>
    <mergeCell ref="AD17:AD19"/>
    <mergeCell ref="S17:S19"/>
    <mergeCell ref="T17:T19"/>
    <mergeCell ref="U17:U19"/>
    <mergeCell ref="V17:V19"/>
    <mergeCell ref="W17:W19"/>
    <mergeCell ref="X17:X19"/>
    <mergeCell ref="Q17:Q19"/>
    <mergeCell ref="R17:R19"/>
    <mergeCell ref="G17:G19"/>
    <mergeCell ref="H17:H19"/>
    <mergeCell ref="I17:I19"/>
    <mergeCell ref="J17:J19"/>
    <mergeCell ref="K17:K19"/>
    <mergeCell ref="L17:L19"/>
    <mergeCell ref="M17:M19"/>
    <mergeCell ref="N17:N19"/>
    <mergeCell ref="A9:A11"/>
    <mergeCell ref="B17:B19"/>
    <mergeCell ref="C17:C19"/>
    <mergeCell ref="D17:D19"/>
    <mergeCell ref="A12:BA12"/>
    <mergeCell ref="B9:B11"/>
    <mergeCell ref="C9:C11"/>
    <mergeCell ref="D9:D11"/>
    <mergeCell ref="E9:E11"/>
    <mergeCell ref="F9:F11"/>
    <mergeCell ref="E17:E19"/>
    <mergeCell ref="F17:F19"/>
    <mergeCell ref="A13:A15"/>
    <mergeCell ref="B13:B15"/>
    <mergeCell ref="C13:C15"/>
    <mergeCell ref="D13:D15"/>
    <mergeCell ref="E13:E15"/>
    <mergeCell ref="F13:F15"/>
    <mergeCell ref="A17:A19"/>
    <mergeCell ref="A2:BA2"/>
    <mergeCell ref="A4:A7"/>
    <mergeCell ref="W5:W6"/>
    <mergeCell ref="A16:BA16"/>
    <mergeCell ref="AX13:AX15"/>
    <mergeCell ref="AY13:AY15"/>
    <mergeCell ref="AZ13:AZ15"/>
    <mergeCell ref="BA13:BA15"/>
    <mergeCell ref="AT13:AT15"/>
    <mergeCell ref="AU13:AU15"/>
    <mergeCell ref="AW13:AW15"/>
    <mergeCell ref="AP13:AP15"/>
    <mergeCell ref="AK13:AK15"/>
    <mergeCell ref="AQ13:AQ15"/>
    <mergeCell ref="AR13:AR15"/>
    <mergeCell ref="AS13:AS15"/>
    <mergeCell ref="AL13:AL15"/>
    <mergeCell ref="AM13:AM15"/>
    <mergeCell ref="AN13:AN15"/>
    <mergeCell ref="AO13:AO15"/>
    <mergeCell ref="AV13:AV15"/>
    <mergeCell ref="Y13:Y15"/>
    <mergeCell ref="Z13:Z15"/>
    <mergeCell ref="AA13:AA15"/>
    <mergeCell ref="AB13:AB15"/>
    <mergeCell ref="AE13:AE15"/>
    <mergeCell ref="AG13:AG15"/>
    <mergeCell ref="AH13:AH15"/>
    <mergeCell ref="AI13:AI15"/>
    <mergeCell ref="AJ13:AJ15"/>
    <mergeCell ref="P13:P15"/>
    <mergeCell ref="AC13:AC15"/>
    <mergeCell ref="AD13:AD15"/>
    <mergeCell ref="S13:S15"/>
    <mergeCell ref="T13:T15"/>
    <mergeCell ref="U13:U15"/>
    <mergeCell ref="V13:V15"/>
    <mergeCell ref="W13:W15"/>
    <mergeCell ref="Q13:Q15"/>
    <mergeCell ref="R13:R15"/>
    <mergeCell ref="AU9:AU11"/>
    <mergeCell ref="AV9:AV11"/>
    <mergeCell ref="L9:L11"/>
    <mergeCell ref="M9:M11"/>
    <mergeCell ref="G13:G15"/>
    <mergeCell ref="H13:H15"/>
    <mergeCell ref="I13:I15"/>
    <mergeCell ref="J13:J15"/>
    <mergeCell ref="AL9:AL11"/>
    <mergeCell ref="AM9:AM11"/>
    <mergeCell ref="V9:V11"/>
    <mergeCell ref="W9:W11"/>
    <mergeCell ref="K13:K15"/>
    <mergeCell ref="BA9:BA11"/>
    <mergeCell ref="AY9:AY11"/>
    <mergeCell ref="AZ9:AZ11"/>
    <mergeCell ref="AS9:AS11"/>
    <mergeCell ref="AT9:AT11"/>
    <mergeCell ref="L13:L15"/>
    <mergeCell ref="M13:M15"/>
    <mergeCell ref="AF13:AF15"/>
    <mergeCell ref="O13:O15"/>
    <mergeCell ref="AF9:AF11"/>
    <mergeCell ref="N13:N15"/>
    <mergeCell ref="AB9:AB11"/>
    <mergeCell ref="AC9:AC11"/>
    <mergeCell ref="R9:R11"/>
    <mergeCell ref="X13:X15"/>
    <mergeCell ref="X9:X11"/>
    <mergeCell ref="Y9:Y11"/>
    <mergeCell ref="G9:G11"/>
    <mergeCell ref="H9:H11"/>
    <mergeCell ref="AN9:AN11"/>
    <mergeCell ref="AD9:AD11"/>
    <mergeCell ref="AE9:AE11"/>
    <mergeCell ref="S9:S11"/>
    <mergeCell ref="T9:T11"/>
    <mergeCell ref="AA9:AA11"/>
    <mergeCell ref="N9:N11"/>
    <mergeCell ref="O9:O11"/>
    <mergeCell ref="AX9:AX11"/>
    <mergeCell ref="AW9:AW11"/>
    <mergeCell ref="AH9:AH11"/>
    <mergeCell ref="AI9:AI11"/>
    <mergeCell ref="AJ9:AJ11"/>
    <mergeCell ref="AQ9:AQ11"/>
    <mergeCell ref="AR9:AR11"/>
    <mergeCell ref="AO9:AO11"/>
    <mergeCell ref="AP9:AP11"/>
    <mergeCell ref="AK9:AK11"/>
    <mergeCell ref="AY5:AY6"/>
    <mergeCell ref="AX5:AX6"/>
    <mergeCell ref="AN5:AN6"/>
    <mergeCell ref="AW5:AW6"/>
    <mergeCell ref="AS5:AS6"/>
    <mergeCell ref="AO5:AO6"/>
    <mergeCell ref="AR5:AR6"/>
    <mergeCell ref="AQ5:AQ6"/>
    <mergeCell ref="AT4:AV4"/>
    <mergeCell ref="I9:I11"/>
    <mergeCell ref="J9:J11"/>
    <mergeCell ref="K9:K11"/>
    <mergeCell ref="Q9:Q11"/>
    <mergeCell ref="P9:P11"/>
    <mergeCell ref="N5:N6"/>
    <mergeCell ref="U9:U11"/>
    <mergeCell ref="Z9:Z11"/>
    <mergeCell ref="AG9:AG11"/>
    <mergeCell ref="BA5:BA6"/>
    <mergeCell ref="AT5:AT6"/>
    <mergeCell ref="AH5:AH6"/>
    <mergeCell ref="AI5:AI6"/>
    <mergeCell ref="AJ5:AJ6"/>
    <mergeCell ref="AZ5:AZ6"/>
    <mergeCell ref="AU5:AU6"/>
    <mergeCell ref="AV5:AV6"/>
    <mergeCell ref="AP5:AP6"/>
    <mergeCell ref="AL5:AL6"/>
    <mergeCell ref="AX4:BA4"/>
    <mergeCell ref="X5:X6"/>
    <mergeCell ref="AB4:AE4"/>
    <mergeCell ref="AG4:AI4"/>
    <mergeCell ref="AK4:AM4"/>
    <mergeCell ref="AO4:AR4"/>
    <mergeCell ref="AK5:AK6"/>
    <mergeCell ref="AM5:AM6"/>
    <mergeCell ref="AB5:AB6"/>
    <mergeCell ref="AC5:AC6"/>
    <mergeCell ref="AG5:AG6"/>
    <mergeCell ref="Y5:Y6"/>
    <mergeCell ref="AA5:AA6"/>
    <mergeCell ref="Z5:Z6"/>
    <mergeCell ref="AD5:AD6"/>
    <mergeCell ref="AE5:AE6"/>
    <mergeCell ref="O4:R4"/>
    <mergeCell ref="T4:V4"/>
    <mergeCell ref="X4:Z4"/>
    <mergeCell ref="AF5:AF6"/>
    <mergeCell ref="T5:T6"/>
    <mergeCell ref="U5:U6"/>
    <mergeCell ref="E5:E6"/>
    <mergeCell ref="D5:D6"/>
    <mergeCell ref="C5:C6"/>
    <mergeCell ref="B4:E4"/>
    <mergeCell ref="G4:I4"/>
    <mergeCell ref="K4:N4"/>
    <mergeCell ref="A8:BA8"/>
    <mergeCell ref="K5:K6"/>
    <mergeCell ref="L5:L6"/>
    <mergeCell ref="M5:M6"/>
    <mergeCell ref="J5:J6"/>
    <mergeCell ref="I5:I6"/>
    <mergeCell ref="H5:H6"/>
    <mergeCell ref="G5:G6"/>
    <mergeCell ref="B5:B6"/>
    <mergeCell ref="F5:F6"/>
    <mergeCell ref="AQ22:AU23"/>
    <mergeCell ref="AX22:BA23"/>
    <mergeCell ref="AR25:AS26"/>
    <mergeCell ref="AY25:AZ26"/>
    <mergeCell ref="O5:O6"/>
    <mergeCell ref="P5:P6"/>
    <mergeCell ref="Q5:Q6"/>
    <mergeCell ref="V5:V6"/>
    <mergeCell ref="R5:R6"/>
    <mergeCell ref="S5:S6"/>
    <mergeCell ref="A20:P21"/>
    <mergeCell ref="J22:N23"/>
    <mergeCell ref="AJ22:AN23"/>
    <mergeCell ref="AK25:AL26"/>
    <mergeCell ref="K25:L26"/>
    <mergeCell ref="S22:Z23"/>
    <mergeCell ref="V25:W26"/>
    <mergeCell ref="AC22:AG23"/>
    <mergeCell ref="AD25:AE26"/>
  </mergeCells>
  <printOptions/>
  <pageMargins left="0.31496062992125984" right="0.15748031496062992" top="1.0236220472440944" bottom="0.3937007874015748" header="0.5118110236220472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14"/>
  <sheetViews>
    <sheetView view="pageBreakPreview" zoomScale="50" zoomScaleSheetLayoutView="50" zoomScalePageLayoutView="0" workbookViewId="0" topLeftCell="A1">
      <selection activeCell="N63" sqref="N63"/>
    </sheetView>
  </sheetViews>
  <sheetFormatPr defaultColWidth="9.00390625" defaultRowHeight="12.75"/>
  <cols>
    <col min="1" max="1" width="18.125" style="16" customWidth="1"/>
    <col min="2" max="2" width="78.125" style="80" customWidth="1"/>
    <col min="3" max="5" width="7.125" style="80" customWidth="1"/>
    <col min="6" max="7" width="8.875" style="80" customWidth="1"/>
    <col min="8" max="10" width="9.75390625" style="80" customWidth="1"/>
    <col min="11" max="11" width="16.625" style="80" customWidth="1"/>
    <col min="12" max="12" width="16.375" style="81" customWidth="1"/>
    <col min="13" max="15" width="16.625" style="81" customWidth="1"/>
    <col min="16" max="18" width="16.375" style="81" customWidth="1"/>
    <col min="19" max="19" width="17.375" style="81" customWidth="1"/>
    <col min="20" max="20" width="9.125" style="101" customWidth="1"/>
    <col min="21" max="16384" width="9.125" style="82" customWidth="1"/>
  </cols>
  <sheetData>
    <row r="1" spans="1:18" ht="53.25" customHeight="1">
      <c r="A1" s="336" t="s">
        <v>299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68"/>
      <c r="R1" s="68"/>
    </row>
    <row r="2" spans="1:19" ht="83.25" customHeight="1">
      <c r="A2" s="324" t="s">
        <v>82</v>
      </c>
      <c r="B2" s="337" t="s">
        <v>83</v>
      </c>
      <c r="C2" s="323" t="s">
        <v>153</v>
      </c>
      <c r="D2" s="323"/>
      <c r="E2" s="323"/>
      <c r="F2" s="338" t="s">
        <v>84</v>
      </c>
      <c r="G2" s="338"/>
      <c r="H2" s="338"/>
      <c r="I2" s="338"/>
      <c r="J2" s="338"/>
      <c r="K2" s="323" t="s">
        <v>91</v>
      </c>
      <c r="L2" s="323"/>
      <c r="M2" s="323"/>
      <c r="N2" s="323"/>
      <c r="O2" s="323"/>
      <c r="P2" s="323"/>
      <c r="Q2" s="323"/>
      <c r="R2" s="323"/>
      <c r="S2" s="323"/>
    </row>
    <row r="3" spans="1:19" ht="39.75" customHeight="1">
      <c r="A3" s="324"/>
      <c r="B3" s="337"/>
      <c r="C3" s="324" t="s">
        <v>154</v>
      </c>
      <c r="D3" s="324" t="s">
        <v>155</v>
      </c>
      <c r="E3" s="324" t="s">
        <v>156</v>
      </c>
      <c r="F3" s="325" t="s">
        <v>85</v>
      </c>
      <c r="G3" s="325" t="s">
        <v>86</v>
      </c>
      <c r="H3" s="314" t="s">
        <v>87</v>
      </c>
      <c r="I3" s="314"/>
      <c r="J3" s="314"/>
      <c r="K3" s="317" t="s">
        <v>92</v>
      </c>
      <c r="L3" s="317"/>
      <c r="M3" s="317" t="s">
        <v>125</v>
      </c>
      <c r="N3" s="317"/>
      <c r="O3" s="317"/>
      <c r="P3" s="317" t="s">
        <v>126</v>
      </c>
      <c r="Q3" s="317"/>
      <c r="R3" s="317"/>
      <c r="S3" s="317"/>
    </row>
    <row r="4" spans="1:19" ht="16.5" customHeight="1">
      <c r="A4" s="324"/>
      <c r="B4" s="337"/>
      <c r="C4" s="324"/>
      <c r="D4" s="324"/>
      <c r="E4" s="324"/>
      <c r="F4" s="325"/>
      <c r="G4" s="325"/>
      <c r="H4" s="314"/>
      <c r="I4" s="314"/>
      <c r="J4" s="314"/>
      <c r="K4" s="72" t="s">
        <v>131</v>
      </c>
      <c r="L4" s="72" t="s">
        <v>132</v>
      </c>
      <c r="M4" s="72" t="s">
        <v>133</v>
      </c>
      <c r="N4" s="326" t="s">
        <v>134</v>
      </c>
      <c r="O4" s="326"/>
      <c r="P4" s="326" t="s">
        <v>135</v>
      </c>
      <c r="Q4" s="326"/>
      <c r="R4" s="326" t="s">
        <v>197</v>
      </c>
      <c r="S4" s="326"/>
    </row>
    <row r="5" spans="1:19" ht="149.25" customHeight="1">
      <c r="A5" s="324"/>
      <c r="B5" s="337"/>
      <c r="C5" s="324"/>
      <c r="D5" s="324"/>
      <c r="E5" s="324"/>
      <c r="F5" s="325"/>
      <c r="G5" s="325"/>
      <c r="H5" s="67" t="s">
        <v>88</v>
      </c>
      <c r="I5" s="67" t="s">
        <v>89</v>
      </c>
      <c r="J5" s="67" t="s">
        <v>90</v>
      </c>
      <c r="K5" s="69" t="s">
        <v>130</v>
      </c>
      <c r="L5" s="69" t="s">
        <v>277</v>
      </c>
      <c r="M5" s="70" t="s">
        <v>272</v>
      </c>
      <c r="N5" s="69" t="s">
        <v>273</v>
      </c>
      <c r="O5" s="70" t="s">
        <v>198</v>
      </c>
      <c r="P5" s="70" t="s">
        <v>274</v>
      </c>
      <c r="Q5" s="70" t="s">
        <v>284</v>
      </c>
      <c r="R5" s="70" t="s">
        <v>278</v>
      </c>
      <c r="S5" s="70" t="s">
        <v>285</v>
      </c>
    </row>
    <row r="6" spans="1:19" ht="19.5" thickBot="1">
      <c r="A6" s="189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89">
        <v>14</v>
      </c>
      <c r="O6" s="190">
        <v>15</v>
      </c>
      <c r="P6" s="190">
        <v>16</v>
      </c>
      <c r="Q6" s="190">
        <v>17</v>
      </c>
      <c r="R6" s="190">
        <v>18</v>
      </c>
      <c r="S6" s="190">
        <v>19</v>
      </c>
    </row>
    <row r="7" spans="1:27" s="85" customFormat="1" ht="35.25" customHeight="1" thickBot="1">
      <c r="A7" s="195" t="s">
        <v>173</v>
      </c>
      <c r="B7" s="196" t="s">
        <v>174</v>
      </c>
      <c r="C7" s="197"/>
      <c r="D7" s="197"/>
      <c r="E7" s="197"/>
      <c r="F7" s="198">
        <f>SUM(F8:F28)</f>
        <v>3348</v>
      </c>
      <c r="G7" s="198">
        <f>G8+G11+G12+G13+G14+G15+G16+G17+G18+G19+G20+G24+G25+G26+G27+G28</f>
        <v>1026</v>
      </c>
      <c r="H7" s="198">
        <f>H8+H11+H12+H13+H14+H15+H16+H17+H18+H19+H20+H24+H25+H26+H27+H28</f>
        <v>2052</v>
      </c>
      <c r="I7" s="198">
        <f aca="true" t="shared" si="0" ref="I7:S7">I8+I11+I12+I13+I14+I15+I16+I17+I18+I19+I20+I24+I25+I26+I27+I28</f>
        <v>965</v>
      </c>
      <c r="J7" s="198">
        <f t="shared" si="0"/>
        <v>1087</v>
      </c>
      <c r="K7" s="198">
        <f t="shared" si="0"/>
        <v>510</v>
      </c>
      <c r="L7" s="198">
        <f t="shared" si="0"/>
        <v>576</v>
      </c>
      <c r="M7" s="198">
        <f t="shared" si="0"/>
        <v>478</v>
      </c>
      <c r="N7" s="198">
        <f t="shared" si="0"/>
        <v>398</v>
      </c>
      <c r="O7" s="198">
        <f t="shared" si="0"/>
        <v>0</v>
      </c>
      <c r="P7" s="198">
        <f t="shared" si="0"/>
        <v>14</v>
      </c>
      <c r="Q7" s="198">
        <f t="shared" si="0"/>
        <v>0</v>
      </c>
      <c r="R7" s="198">
        <f t="shared" si="0"/>
        <v>76</v>
      </c>
      <c r="S7" s="199">
        <f t="shared" si="0"/>
        <v>0</v>
      </c>
      <c r="T7" s="130"/>
      <c r="U7" s="71"/>
      <c r="V7" s="71"/>
      <c r="W7" s="71"/>
      <c r="X7" s="71"/>
      <c r="Y7" s="71"/>
      <c r="Z7" s="71"/>
      <c r="AA7" s="71"/>
    </row>
    <row r="8" spans="1:20" s="89" customFormat="1" ht="18.75" customHeight="1">
      <c r="A8" s="205" t="s">
        <v>173</v>
      </c>
      <c r="B8" s="206" t="s">
        <v>187</v>
      </c>
      <c r="C8" s="207">
        <v>4</v>
      </c>
      <c r="D8" s="207"/>
      <c r="E8" s="207">
        <v>2</v>
      </c>
      <c r="F8" s="208">
        <f>SUM(G8:H8)</f>
        <v>427</v>
      </c>
      <c r="G8" s="208">
        <v>142</v>
      </c>
      <c r="H8" s="208">
        <f aca="true" t="shared" si="1" ref="H8:H28">SUM(K8:S8)</f>
        <v>285</v>
      </c>
      <c r="I8" s="208">
        <v>108</v>
      </c>
      <c r="J8" s="208">
        <f>H8-I8</f>
        <v>177</v>
      </c>
      <c r="K8" s="208">
        <v>68</v>
      </c>
      <c r="L8" s="208">
        <v>68</v>
      </c>
      <c r="M8" s="208">
        <v>68</v>
      </c>
      <c r="N8" s="208">
        <v>81</v>
      </c>
      <c r="O8" s="208"/>
      <c r="P8" s="208"/>
      <c r="Q8" s="208"/>
      <c r="R8" s="208"/>
      <c r="S8" s="209"/>
      <c r="T8" s="101"/>
    </row>
    <row r="9" spans="1:20" s="89" customFormat="1" ht="18.75" customHeight="1">
      <c r="A9" s="191" t="s">
        <v>318</v>
      </c>
      <c r="B9" s="192" t="s">
        <v>319</v>
      </c>
      <c r="C9" s="327"/>
      <c r="D9" s="328"/>
      <c r="E9" s="329"/>
      <c r="F9" s="193"/>
      <c r="G9" s="193"/>
      <c r="H9" s="208">
        <f t="shared" si="1"/>
        <v>78</v>
      </c>
      <c r="I9" s="193">
        <v>0</v>
      </c>
      <c r="J9" s="193">
        <v>78</v>
      </c>
      <c r="K9" s="193">
        <v>17</v>
      </c>
      <c r="L9" s="193">
        <v>23</v>
      </c>
      <c r="M9" s="193">
        <v>17</v>
      </c>
      <c r="N9" s="193">
        <v>21</v>
      </c>
      <c r="O9" s="193"/>
      <c r="P9" s="193"/>
      <c r="Q9" s="193"/>
      <c r="R9" s="193"/>
      <c r="S9" s="194"/>
      <c r="T9" s="101"/>
    </row>
    <row r="10" spans="1:20" s="89" customFormat="1" ht="18.75" customHeight="1">
      <c r="A10" s="191" t="s">
        <v>324</v>
      </c>
      <c r="B10" s="192" t="s">
        <v>320</v>
      </c>
      <c r="C10" s="330"/>
      <c r="D10" s="331"/>
      <c r="E10" s="332"/>
      <c r="F10" s="193"/>
      <c r="G10" s="193"/>
      <c r="H10" s="208">
        <f t="shared" si="1"/>
        <v>207</v>
      </c>
      <c r="I10" s="193">
        <v>108</v>
      </c>
      <c r="J10" s="193">
        <v>99</v>
      </c>
      <c r="K10" s="193">
        <v>51</v>
      </c>
      <c r="L10" s="193">
        <v>46</v>
      </c>
      <c r="M10" s="193">
        <v>51</v>
      </c>
      <c r="N10" s="193">
        <v>59</v>
      </c>
      <c r="O10" s="193"/>
      <c r="P10" s="193"/>
      <c r="Q10" s="193"/>
      <c r="R10" s="193"/>
      <c r="S10" s="194"/>
      <c r="T10" s="101"/>
    </row>
    <row r="11" spans="1:20" s="89" customFormat="1" ht="18.75" customHeight="1">
      <c r="A11" s="86" t="s">
        <v>175</v>
      </c>
      <c r="B11" s="87" t="s">
        <v>188</v>
      </c>
      <c r="C11" s="64"/>
      <c r="D11" s="64"/>
      <c r="E11" s="64">
        <v>2.4</v>
      </c>
      <c r="F11" s="63">
        <f aca="true" t="shared" si="2" ref="F11:F25">SUM(G11:H11)</f>
        <v>256</v>
      </c>
      <c r="G11" s="63">
        <v>85</v>
      </c>
      <c r="H11" s="63">
        <f t="shared" si="1"/>
        <v>171</v>
      </c>
      <c r="I11" s="63">
        <v>0</v>
      </c>
      <c r="J11" s="63">
        <f aca="true" t="shared" si="3" ref="J11:J28">H11-I11</f>
        <v>171</v>
      </c>
      <c r="K11" s="63">
        <v>34</v>
      </c>
      <c r="L11" s="63">
        <v>58</v>
      </c>
      <c r="M11" s="63">
        <v>39</v>
      </c>
      <c r="N11" s="63">
        <v>40</v>
      </c>
      <c r="O11" s="63"/>
      <c r="P11" s="63"/>
      <c r="Q11" s="63"/>
      <c r="R11" s="63"/>
      <c r="S11" s="88"/>
      <c r="T11" s="101"/>
    </row>
    <row r="12" spans="1:20" s="89" customFormat="1" ht="18.75" customHeight="1">
      <c r="A12" s="86" t="s">
        <v>176</v>
      </c>
      <c r="B12" s="87" t="s">
        <v>207</v>
      </c>
      <c r="C12" s="64">
        <v>4</v>
      </c>
      <c r="D12" s="64"/>
      <c r="E12" s="64">
        <v>2</v>
      </c>
      <c r="F12" s="63">
        <f t="shared" si="2"/>
        <v>427</v>
      </c>
      <c r="G12" s="63">
        <v>142</v>
      </c>
      <c r="H12" s="63">
        <f t="shared" si="1"/>
        <v>285</v>
      </c>
      <c r="I12" s="63">
        <v>177</v>
      </c>
      <c r="J12" s="63">
        <f t="shared" si="3"/>
        <v>108</v>
      </c>
      <c r="K12" s="63">
        <v>68</v>
      </c>
      <c r="L12" s="63">
        <v>68</v>
      </c>
      <c r="M12" s="63">
        <v>68</v>
      </c>
      <c r="N12" s="63">
        <v>81</v>
      </c>
      <c r="O12" s="63"/>
      <c r="P12" s="63"/>
      <c r="Q12" s="63"/>
      <c r="R12" s="63"/>
      <c r="S12" s="88"/>
      <c r="T12" s="101"/>
    </row>
    <row r="13" spans="1:20" s="89" customFormat="1" ht="18.75" customHeight="1">
      <c r="A13" s="86" t="s">
        <v>177</v>
      </c>
      <c r="B13" s="87" t="s">
        <v>136</v>
      </c>
      <c r="C13" s="64"/>
      <c r="D13" s="64"/>
      <c r="E13" s="64">
        <v>3</v>
      </c>
      <c r="F13" s="63">
        <f t="shared" si="2"/>
        <v>257</v>
      </c>
      <c r="G13" s="63">
        <v>86</v>
      </c>
      <c r="H13" s="63">
        <f t="shared" si="1"/>
        <v>171</v>
      </c>
      <c r="I13" s="63">
        <v>96</v>
      </c>
      <c r="J13" s="63">
        <f t="shared" si="3"/>
        <v>75</v>
      </c>
      <c r="K13" s="63">
        <v>51</v>
      </c>
      <c r="L13" s="63">
        <v>62</v>
      </c>
      <c r="M13" s="63">
        <v>58</v>
      </c>
      <c r="N13" s="63"/>
      <c r="O13" s="63"/>
      <c r="P13" s="63"/>
      <c r="Q13" s="63"/>
      <c r="R13" s="63"/>
      <c r="S13" s="88"/>
      <c r="T13" s="101"/>
    </row>
    <row r="14" spans="1:20" s="89" customFormat="1" ht="18.75" customHeight="1">
      <c r="A14" s="86" t="s">
        <v>178</v>
      </c>
      <c r="B14" s="87" t="s">
        <v>73</v>
      </c>
      <c r="C14" s="64"/>
      <c r="D14" s="64" t="s">
        <v>249</v>
      </c>
      <c r="E14" s="64">
        <v>4</v>
      </c>
      <c r="F14" s="63">
        <f t="shared" si="2"/>
        <v>257</v>
      </c>
      <c r="G14" s="63">
        <v>86</v>
      </c>
      <c r="H14" s="63">
        <f t="shared" si="1"/>
        <v>171</v>
      </c>
      <c r="I14" s="63">
        <v>0</v>
      </c>
      <c r="J14" s="63">
        <f t="shared" si="3"/>
        <v>171</v>
      </c>
      <c r="K14" s="63">
        <v>34</v>
      </c>
      <c r="L14" s="63">
        <v>46</v>
      </c>
      <c r="M14" s="63">
        <v>34</v>
      </c>
      <c r="N14" s="63">
        <v>57</v>
      </c>
      <c r="O14" s="63"/>
      <c r="P14" s="63"/>
      <c r="Q14" s="63"/>
      <c r="R14" s="63"/>
      <c r="S14" s="88"/>
      <c r="T14" s="101"/>
    </row>
    <row r="15" spans="1:20" s="89" customFormat="1" ht="18.75" customHeight="1">
      <c r="A15" s="86" t="s">
        <v>179</v>
      </c>
      <c r="B15" s="87" t="s">
        <v>248</v>
      </c>
      <c r="C15" s="64"/>
      <c r="D15" s="64"/>
      <c r="E15" s="64">
        <v>2</v>
      </c>
      <c r="F15" s="63">
        <f t="shared" si="2"/>
        <v>108</v>
      </c>
      <c r="G15" s="63">
        <f>H15/2</f>
        <v>36</v>
      </c>
      <c r="H15" s="63">
        <f t="shared" si="1"/>
        <v>72</v>
      </c>
      <c r="I15" s="63">
        <v>46</v>
      </c>
      <c r="J15" s="63">
        <f t="shared" si="3"/>
        <v>26</v>
      </c>
      <c r="K15" s="63">
        <v>34</v>
      </c>
      <c r="L15" s="63">
        <v>38</v>
      </c>
      <c r="M15" s="63"/>
      <c r="N15" s="63"/>
      <c r="O15" s="63"/>
      <c r="P15" s="63"/>
      <c r="Q15" s="63"/>
      <c r="R15" s="63"/>
      <c r="S15" s="88"/>
      <c r="T15" s="101"/>
    </row>
    <row r="16" spans="1:20" s="89" customFormat="1" ht="18.75" customHeight="1">
      <c r="A16" s="86" t="s">
        <v>180</v>
      </c>
      <c r="B16" s="87" t="s">
        <v>189</v>
      </c>
      <c r="C16" s="64"/>
      <c r="D16" s="64"/>
      <c r="E16" s="64">
        <v>2</v>
      </c>
      <c r="F16" s="63">
        <f t="shared" si="2"/>
        <v>162</v>
      </c>
      <c r="G16" s="63">
        <f>H16/2</f>
        <v>54</v>
      </c>
      <c r="H16" s="63">
        <f t="shared" si="1"/>
        <v>108</v>
      </c>
      <c r="I16" s="63">
        <v>18</v>
      </c>
      <c r="J16" s="63">
        <f t="shared" si="3"/>
        <v>90</v>
      </c>
      <c r="K16" s="42">
        <v>34</v>
      </c>
      <c r="L16" s="42">
        <v>74</v>
      </c>
      <c r="M16" s="63"/>
      <c r="N16" s="63"/>
      <c r="O16" s="63"/>
      <c r="P16" s="63"/>
      <c r="Q16" s="63"/>
      <c r="R16" s="63"/>
      <c r="S16" s="88"/>
      <c r="T16" s="101"/>
    </row>
    <row r="17" spans="1:20" s="89" customFormat="1" ht="18.75" customHeight="1">
      <c r="A17" s="86" t="s">
        <v>181</v>
      </c>
      <c r="B17" s="87" t="s">
        <v>255</v>
      </c>
      <c r="C17" s="64"/>
      <c r="D17" s="64"/>
      <c r="E17" s="64">
        <v>4</v>
      </c>
      <c r="F17" s="63">
        <f>SUM(G17:H17)</f>
        <v>134</v>
      </c>
      <c r="G17" s="63">
        <v>45</v>
      </c>
      <c r="H17" s="63">
        <f t="shared" si="1"/>
        <v>89</v>
      </c>
      <c r="I17" s="63">
        <v>60</v>
      </c>
      <c r="J17" s="63">
        <f>H17-I17</f>
        <v>29</v>
      </c>
      <c r="K17" s="42"/>
      <c r="L17" s="42"/>
      <c r="M17" s="63">
        <v>54</v>
      </c>
      <c r="N17" s="63">
        <v>35</v>
      </c>
      <c r="O17" s="63"/>
      <c r="P17" s="63"/>
      <c r="Q17" s="63"/>
      <c r="R17" s="63"/>
      <c r="S17" s="88"/>
      <c r="T17" s="101"/>
    </row>
    <row r="18" spans="1:20" s="89" customFormat="1" ht="18.75" customHeight="1">
      <c r="A18" s="86" t="s">
        <v>182</v>
      </c>
      <c r="B18" s="87" t="s">
        <v>256</v>
      </c>
      <c r="C18" s="64">
        <v>2</v>
      </c>
      <c r="D18" s="64"/>
      <c r="E18" s="64"/>
      <c r="F18" s="63">
        <f>SUM(G18:H18)</f>
        <v>150</v>
      </c>
      <c r="G18" s="63">
        <f>H18/2</f>
        <v>50</v>
      </c>
      <c r="H18" s="63">
        <f t="shared" si="1"/>
        <v>100</v>
      </c>
      <c r="I18" s="63">
        <v>66</v>
      </c>
      <c r="J18" s="63">
        <f>H18-I18</f>
        <v>34</v>
      </c>
      <c r="K18" s="42">
        <v>51</v>
      </c>
      <c r="L18" s="42">
        <v>49</v>
      </c>
      <c r="M18" s="63"/>
      <c r="N18" s="63"/>
      <c r="O18" s="63"/>
      <c r="P18" s="63"/>
      <c r="Q18" s="63"/>
      <c r="R18" s="63"/>
      <c r="S18" s="88"/>
      <c r="T18" s="101"/>
    </row>
    <row r="19" spans="1:20" s="89" customFormat="1" ht="18.75" customHeight="1">
      <c r="A19" s="86" t="s">
        <v>183</v>
      </c>
      <c r="B19" s="87" t="s">
        <v>253</v>
      </c>
      <c r="C19" s="64"/>
      <c r="D19" s="64"/>
      <c r="E19" s="64">
        <v>2</v>
      </c>
      <c r="F19" s="63">
        <f t="shared" si="2"/>
        <v>144</v>
      </c>
      <c r="G19" s="63">
        <f>H19/2</f>
        <v>48</v>
      </c>
      <c r="H19" s="63">
        <f t="shared" si="1"/>
        <v>96</v>
      </c>
      <c r="I19" s="63">
        <v>84</v>
      </c>
      <c r="J19" s="63">
        <f t="shared" si="3"/>
        <v>12</v>
      </c>
      <c r="K19" s="42">
        <v>51</v>
      </c>
      <c r="L19" s="42">
        <v>45</v>
      </c>
      <c r="M19" s="42"/>
      <c r="N19" s="63"/>
      <c r="O19" s="63"/>
      <c r="P19" s="63"/>
      <c r="Q19" s="63"/>
      <c r="R19" s="63"/>
      <c r="S19" s="88"/>
      <c r="T19" s="101"/>
    </row>
    <row r="20" spans="1:20" s="89" customFormat="1" ht="18.75" customHeight="1">
      <c r="A20" s="200" t="s">
        <v>184</v>
      </c>
      <c r="B20" s="201" t="s">
        <v>254</v>
      </c>
      <c r="C20" s="202">
        <v>4</v>
      </c>
      <c r="D20" s="202"/>
      <c r="E20" s="202"/>
      <c r="F20" s="203">
        <f t="shared" si="2"/>
        <v>270</v>
      </c>
      <c r="G20" s="203">
        <f aca="true" t="shared" si="4" ref="G20:G29">H20/2</f>
        <v>90</v>
      </c>
      <c r="H20" s="203">
        <f t="shared" si="1"/>
        <v>180</v>
      </c>
      <c r="I20" s="203">
        <v>156</v>
      </c>
      <c r="J20" s="203">
        <f t="shared" si="3"/>
        <v>24</v>
      </c>
      <c r="K20" s="203">
        <v>51</v>
      </c>
      <c r="L20" s="203">
        <v>46</v>
      </c>
      <c r="M20" s="203">
        <v>34</v>
      </c>
      <c r="N20" s="203">
        <v>49</v>
      </c>
      <c r="O20" s="203"/>
      <c r="P20" s="203"/>
      <c r="Q20" s="203"/>
      <c r="R20" s="203"/>
      <c r="S20" s="204"/>
      <c r="T20" s="101"/>
    </row>
    <row r="21" spans="1:20" s="89" customFormat="1" ht="18.75" customHeight="1">
      <c r="A21" s="86" t="s">
        <v>315</v>
      </c>
      <c r="B21" s="87" t="s">
        <v>321</v>
      </c>
      <c r="C21" s="327"/>
      <c r="D21" s="328"/>
      <c r="E21" s="329"/>
      <c r="F21" s="203">
        <f>SUM(G21:H21)</f>
        <v>110</v>
      </c>
      <c r="G21" s="203">
        <v>37</v>
      </c>
      <c r="H21" s="203">
        <f t="shared" si="1"/>
        <v>73</v>
      </c>
      <c r="I21" s="203">
        <v>50</v>
      </c>
      <c r="J21" s="203">
        <f>H21-I21</f>
        <v>23</v>
      </c>
      <c r="K21" s="63">
        <v>17</v>
      </c>
      <c r="L21" s="63">
        <v>23</v>
      </c>
      <c r="M21" s="63">
        <v>17</v>
      </c>
      <c r="N21" s="63">
        <v>16</v>
      </c>
      <c r="O21" s="63"/>
      <c r="P21" s="63"/>
      <c r="Q21" s="63"/>
      <c r="R21" s="63"/>
      <c r="S21" s="88"/>
      <c r="T21" s="101"/>
    </row>
    <row r="22" spans="1:20" s="89" customFormat="1" ht="18.75" customHeight="1">
      <c r="A22" s="86" t="s">
        <v>316</v>
      </c>
      <c r="B22" s="87" t="s">
        <v>322</v>
      </c>
      <c r="C22" s="333"/>
      <c r="D22" s="334"/>
      <c r="E22" s="335"/>
      <c r="F22" s="203">
        <f>SUM(G22:H22)</f>
        <v>75</v>
      </c>
      <c r="G22" s="203">
        <f>H22/2</f>
        <v>25</v>
      </c>
      <c r="H22" s="203">
        <f t="shared" si="1"/>
        <v>50</v>
      </c>
      <c r="I22" s="203">
        <v>40</v>
      </c>
      <c r="J22" s="203">
        <f>H22-I22</f>
        <v>10</v>
      </c>
      <c r="K22" s="63"/>
      <c r="L22" s="63"/>
      <c r="M22" s="63">
        <v>17</v>
      </c>
      <c r="N22" s="63">
        <v>33</v>
      </c>
      <c r="O22" s="63"/>
      <c r="P22" s="63"/>
      <c r="Q22" s="63"/>
      <c r="R22" s="63"/>
      <c r="S22" s="88"/>
      <c r="T22" s="101"/>
    </row>
    <row r="23" spans="1:20" s="89" customFormat="1" ht="18.75" customHeight="1">
      <c r="A23" s="86" t="s">
        <v>317</v>
      </c>
      <c r="B23" s="87" t="s">
        <v>323</v>
      </c>
      <c r="C23" s="330"/>
      <c r="D23" s="331"/>
      <c r="E23" s="332"/>
      <c r="F23" s="203">
        <f>SUM(G23:H23)</f>
        <v>85</v>
      </c>
      <c r="G23" s="203">
        <v>28</v>
      </c>
      <c r="H23" s="203">
        <f t="shared" si="1"/>
        <v>57</v>
      </c>
      <c r="I23" s="203">
        <v>43</v>
      </c>
      <c r="J23" s="203">
        <f>H23-I23</f>
        <v>14</v>
      </c>
      <c r="K23" s="63">
        <v>34</v>
      </c>
      <c r="L23" s="63">
        <v>23</v>
      </c>
      <c r="M23" s="63"/>
      <c r="N23" s="63"/>
      <c r="O23" s="63"/>
      <c r="P23" s="63"/>
      <c r="Q23" s="63"/>
      <c r="R23" s="63"/>
      <c r="S23" s="88"/>
      <c r="T23" s="101"/>
    </row>
    <row r="24" spans="1:20" s="89" customFormat="1" ht="18.75" customHeight="1">
      <c r="A24" s="86" t="s">
        <v>185</v>
      </c>
      <c r="B24" s="87" t="s">
        <v>190</v>
      </c>
      <c r="C24" s="64"/>
      <c r="D24" s="64"/>
      <c r="E24" s="321">
        <v>4</v>
      </c>
      <c r="F24" s="63">
        <f t="shared" si="2"/>
        <v>108</v>
      </c>
      <c r="G24" s="63">
        <f t="shared" si="4"/>
        <v>36</v>
      </c>
      <c r="H24" s="63">
        <f t="shared" si="1"/>
        <v>72</v>
      </c>
      <c r="I24" s="63">
        <v>60</v>
      </c>
      <c r="J24" s="63">
        <f t="shared" si="3"/>
        <v>12</v>
      </c>
      <c r="K24" s="63"/>
      <c r="L24" s="63"/>
      <c r="M24" s="63">
        <v>34</v>
      </c>
      <c r="N24" s="63">
        <v>38</v>
      </c>
      <c r="O24" s="63"/>
      <c r="P24" s="63"/>
      <c r="Q24" s="63"/>
      <c r="R24" s="63"/>
      <c r="S24" s="88"/>
      <c r="T24" s="101"/>
    </row>
    <row r="25" spans="1:20" s="89" customFormat="1" ht="18.75" customHeight="1">
      <c r="A25" s="86" t="s">
        <v>186</v>
      </c>
      <c r="B25" s="87" t="s">
        <v>191</v>
      </c>
      <c r="C25" s="64"/>
      <c r="D25" s="64"/>
      <c r="E25" s="322"/>
      <c r="F25" s="63">
        <f t="shared" si="2"/>
        <v>108</v>
      </c>
      <c r="G25" s="63">
        <f t="shared" si="4"/>
        <v>36</v>
      </c>
      <c r="H25" s="63">
        <f t="shared" si="1"/>
        <v>72</v>
      </c>
      <c r="I25" s="63">
        <v>60</v>
      </c>
      <c r="J25" s="63">
        <f t="shared" si="3"/>
        <v>12</v>
      </c>
      <c r="K25" s="63"/>
      <c r="L25" s="63"/>
      <c r="M25" s="63">
        <v>72</v>
      </c>
      <c r="N25" s="63"/>
      <c r="O25" s="63"/>
      <c r="P25" s="63"/>
      <c r="Q25" s="63"/>
      <c r="R25" s="63"/>
      <c r="S25" s="88"/>
      <c r="T25" s="101"/>
    </row>
    <row r="26" spans="1:20" s="89" customFormat="1" ht="18.75" customHeight="1">
      <c r="A26" s="86" t="s">
        <v>199</v>
      </c>
      <c r="B26" s="90" t="s">
        <v>247</v>
      </c>
      <c r="C26" s="65"/>
      <c r="D26" s="65"/>
      <c r="E26" s="65" t="s">
        <v>204</v>
      </c>
      <c r="F26" s="41">
        <f>SUM(G26:H26)</f>
        <v>60</v>
      </c>
      <c r="G26" s="63">
        <f t="shared" si="4"/>
        <v>20</v>
      </c>
      <c r="H26" s="63">
        <f t="shared" si="1"/>
        <v>40</v>
      </c>
      <c r="I26" s="41">
        <v>14</v>
      </c>
      <c r="J26" s="63">
        <f t="shared" si="3"/>
        <v>26</v>
      </c>
      <c r="K26" s="73"/>
      <c r="L26" s="73"/>
      <c r="M26" s="43"/>
      <c r="N26" s="43"/>
      <c r="O26" s="43"/>
      <c r="P26" s="43"/>
      <c r="Q26" s="63"/>
      <c r="R26" s="63">
        <v>40</v>
      </c>
      <c r="S26" s="88"/>
      <c r="T26" s="101"/>
    </row>
    <row r="27" spans="1:20" s="89" customFormat="1" ht="18.75" customHeight="1">
      <c r="A27" s="86" t="s">
        <v>200</v>
      </c>
      <c r="B27" s="87" t="s">
        <v>201</v>
      </c>
      <c r="C27" s="64"/>
      <c r="D27" s="64"/>
      <c r="E27" s="64">
        <v>6</v>
      </c>
      <c r="F27" s="41">
        <f>SUM(G27:H27)</f>
        <v>75</v>
      </c>
      <c r="G27" s="63">
        <f t="shared" si="4"/>
        <v>25</v>
      </c>
      <c r="H27" s="63">
        <f t="shared" si="1"/>
        <v>50</v>
      </c>
      <c r="I27" s="63">
        <v>20</v>
      </c>
      <c r="J27" s="63">
        <f t="shared" si="3"/>
        <v>30</v>
      </c>
      <c r="K27" s="63"/>
      <c r="L27" s="63"/>
      <c r="M27" s="63"/>
      <c r="N27" s="63"/>
      <c r="O27" s="63"/>
      <c r="P27" s="63">
        <v>14</v>
      </c>
      <c r="Q27" s="63"/>
      <c r="R27" s="63">
        <v>36</v>
      </c>
      <c r="S27" s="88"/>
      <c r="T27" s="101"/>
    </row>
    <row r="28" spans="1:20" s="89" customFormat="1" ht="18.75" customHeight="1" thickBot="1">
      <c r="A28" s="174" t="s">
        <v>202</v>
      </c>
      <c r="B28" s="175" t="s">
        <v>208</v>
      </c>
      <c r="C28" s="173"/>
      <c r="D28" s="173"/>
      <c r="E28" s="173">
        <v>4</v>
      </c>
      <c r="F28" s="176">
        <f>SUM(G28:H28)</f>
        <v>135</v>
      </c>
      <c r="G28" s="177">
        <f t="shared" si="4"/>
        <v>45</v>
      </c>
      <c r="H28" s="177">
        <f t="shared" si="1"/>
        <v>90</v>
      </c>
      <c r="I28" s="177">
        <v>0</v>
      </c>
      <c r="J28" s="177">
        <f t="shared" si="3"/>
        <v>90</v>
      </c>
      <c r="K28" s="177">
        <v>34</v>
      </c>
      <c r="L28" s="177">
        <v>22</v>
      </c>
      <c r="M28" s="177">
        <v>17</v>
      </c>
      <c r="N28" s="177">
        <v>17</v>
      </c>
      <c r="O28" s="177"/>
      <c r="P28" s="177"/>
      <c r="Q28" s="177"/>
      <c r="R28" s="177"/>
      <c r="S28" s="178"/>
      <c r="T28" s="101"/>
    </row>
    <row r="29" spans="1:20" s="89" customFormat="1" ht="18.75" customHeight="1" thickBot="1">
      <c r="A29" s="183"/>
      <c r="B29" s="188" t="s">
        <v>314</v>
      </c>
      <c r="C29" s="184"/>
      <c r="D29" s="184"/>
      <c r="E29" s="184"/>
      <c r="F29" s="185">
        <f>SUM(G29:H29)</f>
        <v>1080</v>
      </c>
      <c r="G29" s="186">
        <f t="shared" si="4"/>
        <v>360</v>
      </c>
      <c r="H29" s="186">
        <f aca="true" t="shared" si="5" ref="H29:S29">H30+H40+H52</f>
        <v>720</v>
      </c>
      <c r="I29" s="186">
        <f t="shared" si="5"/>
        <v>410</v>
      </c>
      <c r="J29" s="186">
        <f t="shared" si="5"/>
        <v>310</v>
      </c>
      <c r="K29" s="186">
        <f t="shared" si="5"/>
        <v>102</v>
      </c>
      <c r="L29" s="186">
        <f t="shared" si="5"/>
        <v>180</v>
      </c>
      <c r="M29" s="186">
        <f t="shared" si="5"/>
        <v>98</v>
      </c>
      <c r="N29" s="186">
        <f t="shared" si="5"/>
        <v>106</v>
      </c>
      <c r="O29" s="186">
        <f t="shared" si="5"/>
        <v>0</v>
      </c>
      <c r="P29" s="186">
        <f t="shared" si="5"/>
        <v>94</v>
      </c>
      <c r="Q29" s="186">
        <f t="shared" si="5"/>
        <v>0</v>
      </c>
      <c r="R29" s="186">
        <f t="shared" si="5"/>
        <v>140</v>
      </c>
      <c r="S29" s="187">
        <f t="shared" si="5"/>
        <v>0</v>
      </c>
      <c r="T29" s="101"/>
    </row>
    <row r="30" spans="1:39" s="93" customFormat="1" ht="34.5" customHeight="1">
      <c r="A30" s="179" t="s">
        <v>93</v>
      </c>
      <c r="B30" s="180" t="s">
        <v>94</v>
      </c>
      <c r="C30" s="181"/>
      <c r="D30" s="181"/>
      <c r="E30" s="181"/>
      <c r="F30" s="182">
        <f aca="true" t="shared" si="6" ref="F30:S30">F31+F32+F33+F34+F35+F36+F37+F38</f>
        <v>384</v>
      </c>
      <c r="G30" s="182">
        <f t="shared" si="6"/>
        <v>142</v>
      </c>
      <c r="H30" s="182">
        <f t="shared" si="6"/>
        <v>242</v>
      </c>
      <c r="I30" s="182">
        <f t="shared" si="6"/>
        <v>142</v>
      </c>
      <c r="J30" s="182">
        <f t="shared" si="6"/>
        <v>100</v>
      </c>
      <c r="K30" s="182">
        <f t="shared" si="6"/>
        <v>102</v>
      </c>
      <c r="L30" s="182">
        <f t="shared" si="6"/>
        <v>36</v>
      </c>
      <c r="M30" s="182">
        <f t="shared" si="6"/>
        <v>0</v>
      </c>
      <c r="N30" s="182">
        <f t="shared" si="6"/>
        <v>0</v>
      </c>
      <c r="O30" s="182">
        <f t="shared" si="6"/>
        <v>0</v>
      </c>
      <c r="P30" s="182">
        <f t="shared" si="6"/>
        <v>52</v>
      </c>
      <c r="Q30" s="182">
        <f t="shared" si="6"/>
        <v>0</v>
      </c>
      <c r="R30" s="182">
        <f t="shared" si="6"/>
        <v>52</v>
      </c>
      <c r="S30" s="182">
        <f t="shared" si="6"/>
        <v>0</v>
      </c>
      <c r="T30" s="91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>
        <f aca="true" t="shared" si="7" ref="AF30:AM30">SUM(AF31:AF35)</f>
        <v>0</v>
      </c>
      <c r="AG30" s="92">
        <f t="shared" si="7"/>
        <v>0</v>
      </c>
      <c r="AH30" s="92">
        <f t="shared" si="7"/>
        <v>0</v>
      </c>
      <c r="AI30" s="92">
        <f t="shared" si="7"/>
        <v>0</v>
      </c>
      <c r="AJ30" s="92">
        <f t="shared" si="7"/>
        <v>0</v>
      </c>
      <c r="AK30" s="92">
        <f t="shared" si="7"/>
        <v>0</v>
      </c>
      <c r="AL30" s="92">
        <f t="shared" si="7"/>
        <v>0</v>
      </c>
      <c r="AM30" s="92">
        <f t="shared" si="7"/>
        <v>0</v>
      </c>
    </row>
    <row r="31" spans="1:19" ht="27.75" customHeight="1">
      <c r="A31" s="86" t="s">
        <v>145</v>
      </c>
      <c r="B31" s="87" t="s">
        <v>257</v>
      </c>
      <c r="C31" s="47"/>
      <c r="D31" s="47"/>
      <c r="E31" s="47">
        <v>1</v>
      </c>
      <c r="F31" s="41">
        <f aca="true" t="shared" si="8" ref="F31:F36">SUM(G31:H31)</f>
        <v>54</v>
      </c>
      <c r="G31" s="42">
        <v>20</v>
      </c>
      <c r="H31" s="41">
        <f aca="true" t="shared" si="9" ref="H31:H36">SUM(K31:S31)</f>
        <v>34</v>
      </c>
      <c r="I31" s="52">
        <f aca="true" t="shared" si="10" ref="I31:I36">H31-J31</f>
        <v>24</v>
      </c>
      <c r="J31" s="42">
        <v>10</v>
      </c>
      <c r="K31" s="74">
        <v>34</v>
      </c>
      <c r="L31" s="63"/>
      <c r="M31" s="94"/>
      <c r="N31" s="94"/>
      <c r="O31" s="94"/>
      <c r="P31" s="94"/>
      <c r="Q31" s="94"/>
      <c r="R31" s="94"/>
      <c r="S31" s="88"/>
    </row>
    <row r="32" spans="1:19" ht="35.25" customHeight="1">
      <c r="A32" s="86" t="s">
        <v>146</v>
      </c>
      <c r="B32" s="87" t="s">
        <v>258</v>
      </c>
      <c r="C32" s="46"/>
      <c r="D32" s="46"/>
      <c r="E32" s="46" t="s">
        <v>250</v>
      </c>
      <c r="F32" s="41">
        <f t="shared" si="8"/>
        <v>55</v>
      </c>
      <c r="G32" s="42">
        <v>21</v>
      </c>
      <c r="H32" s="41">
        <f t="shared" si="9"/>
        <v>34</v>
      </c>
      <c r="I32" s="52">
        <f t="shared" si="10"/>
        <v>24</v>
      </c>
      <c r="J32" s="42">
        <v>10</v>
      </c>
      <c r="K32" s="73">
        <v>34</v>
      </c>
      <c r="L32" s="63"/>
      <c r="M32" s="94"/>
      <c r="N32" s="94"/>
      <c r="O32" s="94"/>
      <c r="P32" s="94"/>
      <c r="Q32" s="94"/>
      <c r="R32" s="94"/>
      <c r="S32" s="88"/>
    </row>
    <row r="33" spans="1:19" ht="27" customHeight="1">
      <c r="A33" s="86" t="s">
        <v>147</v>
      </c>
      <c r="B33" s="87" t="s">
        <v>259</v>
      </c>
      <c r="C33" s="46"/>
      <c r="D33" s="46"/>
      <c r="E33" s="46" t="s">
        <v>250</v>
      </c>
      <c r="F33" s="41">
        <f t="shared" si="8"/>
        <v>58</v>
      </c>
      <c r="G33" s="42">
        <v>24</v>
      </c>
      <c r="H33" s="41">
        <f t="shared" si="9"/>
        <v>34</v>
      </c>
      <c r="I33" s="52">
        <f t="shared" si="10"/>
        <v>18</v>
      </c>
      <c r="J33" s="42">
        <v>16</v>
      </c>
      <c r="K33" s="73">
        <v>34</v>
      </c>
      <c r="L33" s="63"/>
      <c r="M33" s="94"/>
      <c r="N33" s="94"/>
      <c r="O33" s="94"/>
      <c r="P33" s="94"/>
      <c r="Q33" s="94"/>
      <c r="R33" s="94"/>
      <c r="S33" s="88"/>
    </row>
    <row r="34" spans="1:20" s="97" customFormat="1" ht="27" customHeight="1">
      <c r="A34" s="95" t="s">
        <v>148</v>
      </c>
      <c r="B34" s="87" t="s">
        <v>260</v>
      </c>
      <c r="C34" s="65"/>
      <c r="D34" s="65"/>
      <c r="E34" s="65" t="s">
        <v>251</v>
      </c>
      <c r="F34" s="41">
        <f t="shared" si="8"/>
        <v>61</v>
      </c>
      <c r="G34" s="42">
        <v>25</v>
      </c>
      <c r="H34" s="41">
        <f t="shared" si="9"/>
        <v>36</v>
      </c>
      <c r="I34" s="52">
        <f t="shared" si="10"/>
        <v>26</v>
      </c>
      <c r="J34" s="41">
        <v>10</v>
      </c>
      <c r="K34" s="73"/>
      <c r="L34" s="73">
        <v>36</v>
      </c>
      <c r="M34" s="43"/>
      <c r="N34" s="43"/>
      <c r="O34" s="43"/>
      <c r="P34" s="43"/>
      <c r="Q34" s="43"/>
      <c r="R34" s="43"/>
      <c r="S34" s="96"/>
      <c r="T34" s="131"/>
    </row>
    <row r="35" spans="1:20" s="97" customFormat="1" ht="27" customHeight="1">
      <c r="A35" s="98" t="s">
        <v>149</v>
      </c>
      <c r="B35" s="87" t="s">
        <v>95</v>
      </c>
      <c r="C35" s="65"/>
      <c r="D35" s="65"/>
      <c r="E35" s="65" t="s">
        <v>204</v>
      </c>
      <c r="F35" s="41">
        <f t="shared" si="8"/>
        <v>48</v>
      </c>
      <c r="G35" s="42">
        <f>H35/2</f>
        <v>16</v>
      </c>
      <c r="H35" s="41">
        <f t="shared" si="9"/>
        <v>32</v>
      </c>
      <c r="I35" s="52">
        <f t="shared" si="10"/>
        <v>20</v>
      </c>
      <c r="J35" s="41">
        <v>12</v>
      </c>
      <c r="K35" s="73"/>
      <c r="L35" s="73"/>
      <c r="M35" s="43"/>
      <c r="N35" s="43"/>
      <c r="O35" s="43"/>
      <c r="P35" s="43">
        <v>16</v>
      </c>
      <c r="Q35" s="43"/>
      <c r="R35" s="43">
        <v>16</v>
      </c>
      <c r="S35" s="96"/>
      <c r="T35" s="131"/>
    </row>
    <row r="36" spans="1:25" s="97" customFormat="1" ht="27" customHeight="1">
      <c r="A36" s="95" t="s">
        <v>246</v>
      </c>
      <c r="B36" s="87" t="s">
        <v>270</v>
      </c>
      <c r="C36" s="65"/>
      <c r="D36" s="65"/>
      <c r="E36" s="65" t="s">
        <v>204</v>
      </c>
      <c r="F36" s="41">
        <f t="shared" si="8"/>
        <v>54</v>
      </c>
      <c r="G36" s="42">
        <f>H36/2</f>
        <v>18</v>
      </c>
      <c r="H36" s="41">
        <f t="shared" si="9"/>
        <v>36</v>
      </c>
      <c r="I36" s="52">
        <f t="shared" si="10"/>
        <v>8</v>
      </c>
      <c r="J36" s="41">
        <v>28</v>
      </c>
      <c r="K36" s="73"/>
      <c r="L36" s="73"/>
      <c r="M36" s="43"/>
      <c r="N36" s="43"/>
      <c r="O36" s="43"/>
      <c r="P36" s="43">
        <v>18</v>
      </c>
      <c r="Q36" s="43"/>
      <c r="R36" s="135">
        <v>18</v>
      </c>
      <c r="S36" s="96"/>
      <c r="T36" s="131"/>
      <c r="U36" s="145" t="s">
        <v>252</v>
      </c>
      <c r="V36" s="145"/>
      <c r="W36" s="145">
        <f>H36+H37</f>
        <v>72</v>
      </c>
      <c r="X36" s="145"/>
      <c r="Y36" s="145"/>
    </row>
    <row r="37" spans="1:25" s="97" customFormat="1" ht="27" customHeight="1">
      <c r="A37" s="95" t="s">
        <v>276</v>
      </c>
      <c r="B37" s="87" t="s">
        <v>275</v>
      </c>
      <c r="C37" s="65"/>
      <c r="D37" s="65"/>
      <c r="E37" s="65" t="s">
        <v>204</v>
      </c>
      <c r="F37" s="41">
        <f>SUM(G37:H37)</f>
        <v>54</v>
      </c>
      <c r="G37" s="42">
        <f>H37/2</f>
        <v>18</v>
      </c>
      <c r="H37" s="41">
        <f>SUM(K37:S37)</f>
        <v>36</v>
      </c>
      <c r="I37" s="52">
        <f>H37-J37</f>
        <v>22</v>
      </c>
      <c r="J37" s="41">
        <v>14</v>
      </c>
      <c r="K37" s="134"/>
      <c r="L37" s="73"/>
      <c r="M37" s="43"/>
      <c r="N37" s="43"/>
      <c r="O37" s="43"/>
      <c r="P37" s="43">
        <v>18</v>
      </c>
      <c r="Q37" s="43"/>
      <c r="R37" s="43">
        <v>18</v>
      </c>
      <c r="S37" s="96"/>
      <c r="T37" s="131"/>
      <c r="U37" s="145"/>
      <c r="V37" s="145"/>
      <c r="W37" s="145"/>
      <c r="X37" s="145"/>
      <c r="Y37" s="145"/>
    </row>
    <row r="38" spans="1:25" s="97" customFormat="1" ht="27" customHeight="1">
      <c r="A38" s="95"/>
      <c r="B38" s="87"/>
      <c r="C38" s="65"/>
      <c r="D38" s="65"/>
      <c r="E38" s="65"/>
      <c r="F38" s="41"/>
      <c r="G38" s="42"/>
      <c r="H38" s="41"/>
      <c r="I38" s="52"/>
      <c r="J38" s="41"/>
      <c r="K38" s="73"/>
      <c r="L38" s="73"/>
      <c r="M38" s="43"/>
      <c r="N38" s="43"/>
      <c r="O38" s="43"/>
      <c r="P38" s="135"/>
      <c r="Q38" s="43"/>
      <c r="R38" s="43"/>
      <c r="S38" s="96"/>
      <c r="T38" s="131"/>
      <c r="U38" s="145"/>
      <c r="V38" s="145"/>
      <c r="W38" s="145"/>
      <c r="X38" s="145"/>
      <c r="Y38" s="145"/>
    </row>
    <row r="39" spans="1:25" s="102" customFormat="1" ht="35.25" customHeight="1">
      <c r="A39" s="99" t="s">
        <v>96</v>
      </c>
      <c r="B39" s="83" t="s">
        <v>68</v>
      </c>
      <c r="C39" s="100"/>
      <c r="D39" s="100"/>
      <c r="E39" s="100"/>
      <c r="F39" s="75">
        <f>F40</f>
        <v>616</v>
      </c>
      <c r="G39" s="75">
        <f>G40</f>
        <v>178</v>
      </c>
      <c r="H39" s="75">
        <f>H40</f>
        <v>438</v>
      </c>
      <c r="I39" s="75">
        <f aca="true" t="shared" si="11" ref="I39:S39">I40</f>
        <v>268</v>
      </c>
      <c r="J39" s="75">
        <f t="shared" si="11"/>
        <v>170</v>
      </c>
      <c r="K39" s="75">
        <f t="shared" si="11"/>
        <v>0</v>
      </c>
      <c r="L39" s="75">
        <f t="shared" si="11"/>
        <v>144</v>
      </c>
      <c r="M39" s="75">
        <f t="shared" si="11"/>
        <v>98</v>
      </c>
      <c r="N39" s="75">
        <f t="shared" si="11"/>
        <v>106</v>
      </c>
      <c r="O39" s="75">
        <f t="shared" si="11"/>
        <v>0</v>
      </c>
      <c r="P39" s="75">
        <f t="shared" si="11"/>
        <v>18</v>
      </c>
      <c r="Q39" s="75">
        <f t="shared" si="11"/>
        <v>0</v>
      </c>
      <c r="R39" s="75">
        <f t="shared" si="11"/>
        <v>72</v>
      </c>
      <c r="S39" s="75">
        <f t="shared" si="11"/>
        <v>0</v>
      </c>
      <c r="T39" s="101"/>
      <c r="U39" s="146"/>
      <c r="V39" s="146"/>
      <c r="W39" s="146"/>
      <c r="X39" s="146"/>
      <c r="Y39" s="146"/>
    </row>
    <row r="40" spans="1:29" ht="31.5" customHeight="1">
      <c r="A40" s="103" t="s">
        <v>98</v>
      </c>
      <c r="B40" s="104" t="s">
        <v>99</v>
      </c>
      <c r="C40" s="105"/>
      <c r="D40" s="105"/>
      <c r="E40" s="105"/>
      <c r="F40" s="76">
        <f>F41+F47</f>
        <v>616</v>
      </c>
      <c r="G40" s="76">
        <f>G41+G47</f>
        <v>178</v>
      </c>
      <c r="H40" s="76">
        <f>H41+H47</f>
        <v>438</v>
      </c>
      <c r="I40" s="76">
        <f aca="true" t="shared" si="12" ref="I40:S40">I41+I47</f>
        <v>268</v>
      </c>
      <c r="J40" s="76">
        <f t="shared" si="12"/>
        <v>170</v>
      </c>
      <c r="K40" s="76">
        <f t="shared" si="12"/>
        <v>0</v>
      </c>
      <c r="L40" s="76">
        <f t="shared" si="12"/>
        <v>144</v>
      </c>
      <c r="M40" s="76">
        <f t="shared" si="12"/>
        <v>98</v>
      </c>
      <c r="N40" s="76">
        <f t="shared" si="12"/>
        <v>106</v>
      </c>
      <c r="O40" s="76">
        <f t="shared" si="12"/>
        <v>0</v>
      </c>
      <c r="P40" s="76">
        <f t="shared" si="12"/>
        <v>18</v>
      </c>
      <c r="Q40" s="76">
        <f t="shared" si="12"/>
        <v>0</v>
      </c>
      <c r="R40" s="76">
        <f t="shared" si="12"/>
        <v>72</v>
      </c>
      <c r="S40" s="76">
        <f t="shared" si="12"/>
        <v>0</v>
      </c>
      <c r="T40" s="91"/>
      <c r="U40" s="147"/>
      <c r="V40" s="147"/>
      <c r="W40" s="147"/>
      <c r="X40" s="147"/>
      <c r="Y40" s="147"/>
      <c r="Z40" s="106"/>
      <c r="AA40" s="106"/>
      <c r="AB40" s="106"/>
      <c r="AC40" s="106"/>
    </row>
    <row r="41" spans="1:25" ht="39" customHeight="1">
      <c r="A41" s="121" t="s">
        <v>97</v>
      </c>
      <c r="B41" s="109" t="s">
        <v>298</v>
      </c>
      <c r="C41" s="110" t="s">
        <v>271</v>
      </c>
      <c r="D41" s="110"/>
      <c r="E41" s="110"/>
      <c r="F41" s="122">
        <f>F42+F43+F44</f>
        <v>508</v>
      </c>
      <c r="G41" s="122">
        <f>G42+G43+G44</f>
        <v>142</v>
      </c>
      <c r="H41" s="122">
        <f>H42+H43+H44</f>
        <v>366</v>
      </c>
      <c r="I41" s="122">
        <f aca="true" t="shared" si="13" ref="I41:S41">I42+I43+I44</f>
        <v>226</v>
      </c>
      <c r="J41" s="122">
        <f t="shared" si="13"/>
        <v>140</v>
      </c>
      <c r="K41" s="122">
        <f t="shared" si="13"/>
        <v>0</v>
      </c>
      <c r="L41" s="122">
        <f t="shared" si="13"/>
        <v>144</v>
      </c>
      <c r="M41" s="122">
        <f t="shared" si="13"/>
        <v>98</v>
      </c>
      <c r="N41" s="122">
        <f t="shared" si="13"/>
        <v>106</v>
      </c>
      <c r="O41" s="122">
        <f t="shared" si="13"/>
        <v>0</v>
      </c>
      <c r="P41" s="122">
        <f t="shared" si="13"/>
        <v>18</v>
      </c>
      <c r="Q41" s="122">
        <f t="shared" si="13"/>
        <v>0</v>
      </c>
      <c r="R41" s="122">
        <f t="shared" si="13"/>
        <v>0</v>
      </c>
      <c r="S41" s="122">
        <f t="shared" si="13"/>
        <v>0</v>
      </c>
      <c r="U41" s="148"/>
      <c r="V41" s="148"/>
      <c r="W41" s="148"/>
      <c r="X41" s="148"/>
      <c r="Y41" s="148"/>
    </row>
    <row r="42" spans="1:25" ht="39" customHeight="1">
      <c r="A42" s="107" t="s">
        <v>100</v>
      </c>
      <c r="B42" s="87" t="s">
        <v>263</v>
      </c>
      <c r="C42" s="318">
        <v>4</v>
      </c>
      <c r="D42" s="77"/>
      <c r="E42" s="77">
        <v>3</v>
      </c>
      <c r="F42" s="77">
        <f>G42+H42</f>
        <v>134</v>
      </c>
      <c r="G42" s="42">
        <v>38</v>
      </c>
      <c r="H42" s="41">
        <f aca="true" t="shared" si="14" ref="H42:H51">SUM(K42:S42)</f>
        <v>96</v>
      </c>
      <c r="I42" s="52">
        <f>H42-J42</f>
        <v>62</v>
      </c>
      <c r="J42" s="77">
        <v>34</v>
      </c>
      <c r="K42" s="77"/>
      <c r="L42" s="77">
        <v>46</v>
      </c>
      <c r="M42" s="77">
        <v>34</v>
      </c>
      <c r="N42" s="77">
        <v>16</v>
      </c>
      <c r="O42" s="77"/>
      <c r="P42" s="77"/>
      <c r="Q42" s="77"/>
      <c r="R42" s="77"/>
      <c r="S42" s="77"/>
      <c r="U42" s="148"/>
      <c r="V42" s="148"/>
      <c r="W42" s="148"/>
      <c r="X42" s="148"/>
      <c r="Y42" s="148"/>
    </row>
    <row r="43" spans="1:25" ht="39" customHeight="1">
      <c r="A43" s="107" t="s">
        <v>261</v>
      </c>
      <c r="B43" s="87" t="s">
        <v>264</v>
      </c>
      <c r="C43" s="319"/>
      <c r="D43" s="77"/>
      <c r="E43" s="77">
        <v>3</v>
      </c>
      <c r="F43" s="77">
        <f>G43+H43</f>
        <v>197</v>
      </c>
      <c r="G43" s="42">
        <v>58</v>
      </c>
      <c r="H43" s="41">
        <f t="shared" si="14"/>
        <v>139</v>
      </c>
      <c r="I43" s="52">
        <f>H43-J43</f>
        <v>93</v>
      </c>
      <c r="J43" s="77">
        <v>46</v>
      </c>
      <c r="K43" s="77"/>
      <c r="L43" s="77">
        <v>41</v>
      </c>
      <c r="M43" s="77">
        <v>34</v>
      </c>
      <c r="N43" s="77">
        <v>64</v>
      </c>
      <c r="O43" s="77"/>
      <c r="P43" s="77"/>
      <c r="Q43" s="77"/>
      <c r="R43" s="77"/>
      <c r="S43" s="77"/>
      <c r="U43" s="148"/>
      <c r="V43" s="148"/>
      <c r="W43" s="148"/>
      <c r="X43" s="148"/>
      <c r="Y43" s="148"/>
    </row>
    <row r="44" spans="1:25" ht="33.75" customHeight="1">
      <c r="A44" s="107" t="s">
        <v>262</v>
      </c>
      <c r="B44" s="87" t="s">
        <v>265</v>
      </c>
      <c r="C44" s="320"/>
      <c r="D44" s="46"/>
      <c r="E44" s="46" t="s">
        <v>297</v>
      </c>
      <c r="F44" s="77">
        <f>G44+H44</f>
        <v>177</v>
      </c>
      <c r="G44" s="42">
        <v>46</v>
      </c>
      <c r="H44" s="41">
        <f t="shared" si="14"/>
        <v>131</v>
      </c>
      <c r="I44" s="52">
        <f>H44-J44</f>
        <v>71</v>
      </c>
      <c r="J44" s="42">
        <v>60</v>
      </c>
      <c r="K44" s="63"/>
      <c r="L44" s="77">
        <v>57</v>
      </c>
      <c r="M44" s="77">
        <v>30</v>
      </c>
      <c r="N44" s="77">
        <v>26</v>
      </c>
      <c r="O44" s="77"/>
      <c r="P44" s="77">
        <v>18</v>
      </c>
      <c r="Q44" s="77"/>
      <c r="R44" s="77"/>
      <c r="S44" s="77"/>
      <c r="U44" s="148"/>
      <c r="V44" s="148">
        <f>M45+N45+Q45</f>
        <v>216</v>
      </c>
      <c r="W44" s="148"/>
      <c r="X44" s="148"/>
      <c r="Y44" s="148"/>
    </row>
    <row r="45" spans="1:25" ht="20.25" customHeight="1">
      <c r="A45" s="86" t="s">
        <v>101</v>
      </c>
      <c r="B45" s="87" t="s">
        <v>192</v>
      </c>
      <c r="C45" s="133"/>
      <c r="D45" s="46" t="s">
        <v>279</v>
      </c>
      <c r="E45" s="46"/>
      <c r="F45" s="77">
        <f>G45+H45</f>
        <v>396</v>
      </c>
      <c r="G45" s="42"/>
      <c r="H45" s="41">
        <f t="shared" si="14"/>
        <v>396</v>
      </c>
      <c r="I45" s="40"/>
      <c r="J45" s="42">
        <v>396</v>
      </c>
      <c r="K45" s="63"/>
      <c r="L45" s="77">
        <v>72</v>
      </c>
      <c r="M45" s="94">
        <v>36</v>
      </c>
      <c r="N45" s="94">
        <v>72</v>
      </c>
      <c r="O45" s="94"/>
      <c r="P45" s="94">
        <v>108</v>
      </c>
      <c r="Q45" s="94">
        <v>108</v>
      </c>
      <c r="R45" s="94"/>
      <c r="S45" s="77"/>
      <c r="U45" s="148"/>
      <c r="V45" s="148"/>
      <c r="W45" s="148"/>
      <c r="X45" s="148"/>
      <c r="Y45" s="148"/>
    </row>
    <row r="46" spans="1:25" s="89" customFormat="1" ht="20.25" customHeight="1">
      <c r="A46" s="86" t="s">
        <v>102</v>
      </c>
      <c r="B46" s="87" t="s">
        <v>69</v>
      </c>
      <c r="C46" s="133"/>
      <c r="D46" s="46" t="s">
        <v>205</v>
      </c>
      <c r="E46" s="46"/>
      <c r="F46" s="77">
        <f>G46+H46</f>
        <v>648</v>
      </c>
      <c r="G46" s="42"/>
      <c r="H46" s="41">
        <f t="shared" si="14"/>
        <v>648</v>
      </c>
      <c r="I46" s="42"/>
      <c r="J46" s="42">
        <v>648</v>
      </c>
      <c r="K46" s="63"/>
      <c r="L46" s="77"/>
      <c r="M46" s="94"/>
      <c r="N46" s="94"/>
      <c r="O46" s="94">
        <v>216</v>
      </c>
      <c r="P46" s="94"/>
      <c r="Q46" s="94">
        <v>252</v>
      </c>
      <c r="R46" s="94"/>
      <c r="S46" s="77">
        <v>180</v>
      </c>
      <c r="T46" s="101"/>
      <c r="U46" s="149"/>
      <c r="V46" s="149"/>
      <c r="W46" s="149"/>
      <c r="X46" s="149"/>
      <c r="Y46" s="149"/>
    </row>
    <row r="47" spans="1:25" ht="38.25" customHeight="1">
      <c r="A47" s="123" t="s">
        <v>103</v>
      </c>
      <c r="B47" s="124" t="s">
        <v>267</v>
      </c>
      <c r="C47" s="110" t="s">
        <v>271</v>
      </c>
      <c r="D47" s="110"/>
      <c r="E47" s="110"/>
      <c r="F47" s="111">
        <f>F48+F49</f>
        <v>108</v>
      </c>
      <c r="G47" s="111">
        <f>G48+G49</f>
        <v>36</v>
      </c>
      <c r="H47" s="111">
        <f>H48+H49</f>
        <v>72</v>
      </c>
      <c r="I47" s="111">
        <f aca="true" t="shared" si="15" ref="I47:S47">I48+I49</f>
        <v>42</v>
      </c>
      <c r="J47" s="111">
        <f t="shared" si="15"/>
        <v>30</v>
      </c>
      <c r="K47" s="111">
        <f t="shared" si="15"/>
        <v>0</v>
      </c>
      <c r="L47" s="111">
        <f t="shared" si="15"/>
        <v>0</v>
      </c>
      <c r="M47" s="111">
        <f t="shared" si="15"/>
        <v>0</v>
      </c>
      <c r="N47" s="111">
        <f t="shared" si="15"/>
        <v>0</v>
      </c>
      <c r="O47" s="111">
        <f t="shared" si="15"/>
        <v>0</v>
      </c>
      <c r="P47" s="111">
        <f t="shared" si="15"/>
        <v>0</v>
      </c>
      <c r="Q47" s="111">
        <f t="shared" si="15"/>
        <v>0</v>
      </c>
      <c r="R47" s="111">
        <f t="shared" si="15"/>
        <v>72</v>
      </c>
      <c r="S47" s="111">
        <f t="shared" si="15"/>
        <v>0</v>
      </c>
      <c r="U47" s="148"/>
      <c r="V47" s="148" t="s">
        <v>294</v>
      </c>
      <c r="W47" s="148"/>
      <c r="X47" s="148"/>
      <c r="Y47" s="148"/>
    </row>
    <row r="48" spans="1:25" ht="38.25" customHeight="1">
      <c r="A48" s="108" t="s">
        <v>104</v>
      </c>
      <c r="B48" s="87" t="s">
        <v>268</v>
      </c>
      <c r="C48" s="318">
        <v>6</v>
      </c>
      <c r="D48" s="77"/>
      <c r="E48" s="77"/>
      <c r="F48" s="77">
        <f>G48+H48</f>
        <v>48</v>
      </c>
      <c r="G48" s="77">
        <v>16</v>
      </c>
      <c r="H48" s="41">
        <f t="shared" si="14"/>
        <v>32</v>
      </c>
      <c r="I48" s="52">
        <f>H48-J48</f>
        <v>20</v>
      </c>
      <c r="J48" s="77">
        <v>12</v>
      </c>
      <c r="K48" s="77"/>
      <c r="L48" s="77"/>
      <c r="M48" s="77"/>
      <c r="N48" s="77"/>
      <c r="O48" s="77"/>
      <c r="P48" s="77"/>
      <c r="Q48" s="77"/>
      <c r="R48" s="77">
        <v>32</v>
      </c>
      <c r="S48" s="77"/>
      <c r="U48" s="148"/>
      <c r="V48" s="148"/>
      <c r="W48" s="150"/>
      <c r="X48" s="148"/>
      <c r="Y48" s="148"/>
    </row>
    <row r="49" spans="1:25" ht="38.25" customHeight="1">
      <c r="A49" s="108" t="s">
        <v>266</v>
      </c>
      <c r="B49" s="87" t="s">
        <v>269</v>
      </c>
      <c r="C49" s="320"/>
      <c r="D49" s="77"/>
      <c r="E49" s="77"/>
      <c r="F49" s="77">
        <f>G49+H49</f>
        <v>60</v>
      </c>
      <c r="G49" s="77">
        <v>20</v>
      </c>
      <c r="H49" s="41">
        <f t="shared" si="14"/>
        <v>40</v>
      </c>
      <c r="I49" s="52">
        <f>H49-J49</f>
        <v>22</v>
      </c>
      <c r="J49" s="77">
        <v>18</v>
      </c>
      <c r="K49" s="77"/>
      <c r="L49" s="77"/>
      <c r="M49" s="77"/>
      <c r="N49" s="77"/>
      <c r="O49" s="77"/>
      <c r="P49" s="77"/>
      <c r="Q49" s="77"/>
      <c r="R49" s="77">
        <v>40</v>
      </c>
      <c r="S49" s="77"/>
      <c r="U49" s="148"/>
      <c r="V49" s="148"/>
      <c r="W49" s="148"/>
      <c r="X49" s="148"/>
      <c r="Y49" s="148"/>
    </row>
    <row r="50" spans="1:25" ht="19.5" customHeight="1">
      <c r="A50" s="86" t="s">
        <v>105</v>
      </c>
      <c r="B50" s="87" t="s">
        <v>192</v>
      </c>
      <c r="C50" s="77"/>
      <c r="D50" s="47">
        <v>6</v>
      </c>
      <c r="E50" s="47"/>
      <c r="F50" s="41">
        <f>SUM(G50:H50)</f>
        <v>72</v>
      </c>
      <c r="G50" s="42"/>
      <c r="H50" s="41">
        <f t="shared" si="14"/>
        <v>72</v>
      </c>
      <c r="I50" s="42"/>
      <c r="J50" s="42">
        <v>72</v>
      </c>
      <c r="K50" s="77"/>
      <c r="L50" s="77"/>
      <c r="M50" s="94"/>
      <c r="N50" s="94"/>
      <c r="O50" s="94"/>
      <c r="P50" s="94"/>
      <c r="Q50" s="94"/>
      <c r="R50" s="94"/>
      <c r="S50" s="77">
        <v>72</v>
      </c>
      <c r="U50" s="148"/>
      <c r="V50" s="148"/>
      <c r="W50" s="148"/>
      <c r="X50" s="148"/>
      <c r="Y50" s="148"/>
    </row>
    <row r="51" spans="1:25" ht="19.5" customHeight="1">
      <c r="A51" s="86" t="s">
        <v>106</v>
      </c>
      <c r="B51" s="87" t="s">
        <v>69</v>
      </c>
      <c r="C51" s="77"/>
      <c r="D51" s="47">
        <v>6</v>
      </c>
      <c r="E51" s="47"/>
      <c r="F51" s="41">
        <f>SUM(G51:H51)</f>
        <v>288</v>
      </c>
      <c r="G51" s="42"/>
      <c r="H51" s="41">
        <f t="shared" si="14"/>
        <v>288</v>
      </c>
      <c r="I51" s="44"/>
      <c r="J51" s="44">
        <v>288</v>
      </c>
      <c r="K51" s="77"/>
      <c r="L51" s="77"/>
      <c r="M51" s="94"/>
      <c r="N51" s="94"/>
      <c r="O51" s="94"/>
      <c r="P51" s="94"/>
      <c r="Q51" s="94"/>
      <c r="R51" s="94"/>
      <c r="S51" s="77">
        <v>288</v>
      </c>
      <c r="U51" s="148"/>
      <c r="V51" s="148"/>
      <c r="W51" s="148"/>
      <c r="X51" s="148"/>
      <c r="Y51" s="148"/>
    </row>
    <row r="52" spans="1:25" ht="37.5" customHeight="1">
      <c r="A52" s="112" t="s">
        <v>107</v>
      </c>
      <c r="B52" s="112" t="s">
        <v>73</v>
      </c>
      <c r="C52" s="84"/>
      <c r="D52" s="84"/>
      <c r="E52" s="84">
        <v>5.6</v>
      </c>
      <c r="F52" s="113">
        <f>SUM(G52:H52)</f>
        <v>80</v>
      </c>
      <c r="G52" s="113">
        <v>40</v>
      </c>
      <c r="H52" s="132">
        <v>40</v>
      </c>
      <c r="I52" s="75">
        <v>0</v>
      </c>
      <c r="J52" s="75">
        <v>40</v>
      </c>
      <c r="K52" s="78"/>
      <c r="L52" s="78"/>
      <c r="M52" s="78"/>
      <c r="N52" s="78"/>
      <c r="O52" s="78">
        <v>0</v>
      </c>
      <c r="P52" s="78">
        <v>24</v>
      </c>
      <c r="Q52" s="78"/>
      <c r="R52" s="78">
        <v>16</v>
      </c>
      <c r="S52" s="78">
        <v>0</v>
      </c>
      <c r="U52" s="148"/>
      <c r="V52" s="148"/>
      <c r="W52" s="148"/>
      <c r="X52" s="148"/>
      <c r="Y52" s="148"/>
    </row>
    <row r="53" spans="1:25" ht="26.25" customHeight="1">
      <c r="A53" s="114"/>
      <c r="B53" s="115" t="s">
        <v>142</v>
      </c>
      <c r="C53" s="57"/>
      <c r="D53" s="57"/>
      <c r="E53" s="57"/>
      <c r="F53" s="58">
        <f aca="true" t="shared" si="16" ref="F53:S53">F7+F30+F39+F52</f>
        <v>4428</v>
      </c>
      <c r="G53" s="58">
        <f t="shared" si="16"/>
        <v>1386</v>
      </c>
      <c r="H53" s="58">
        <f t="shared" si="16"/>
        <v>2772</v>
      </c>
      <c r="I53" s="58">
        <f t="shared" si="16"/>
        <v>1375</v>
      </c>
      <c r="J53" s="58">
        <f t="shared" si="16"/>
        <v>1397</v>
      </c>
      <c r="K53" s="58">
        <f t="shared" si="16"/>
        <v>612</v>
      </c>
      <c r="L53" s="58">
        <f t="shared" si="16"/>
        <v>756</v>
      </c>
      <c r="M53" s="58">
        <f t="shared" si="16"/>
        <v>576</v>
      </c>
      <c r="N53" s="58">
        <f t="shared" si="16"/>
        <v>504</v>
      </c>
      <c r="O53" s="58">
        <f t="shared" si="16"/>
        <v>0</v>
      </c>
      <c r="P53" s="58">
        <f t="shared" si="16"/>
        <v>108</v>
      </c>
      <c r="Q53" s="58">
        <f t="shared" si="16"/>
        <v>0</v>
      </c>
      <c r="R53" s="58">
        <f t="shared" si="16"/>
        <v>216</v>
      </c>
      <c r="S53" s="58">
        <f t="shared" si="16"/>
        <v>0</v>
      </c>
      <c r="U53" s="148"/>
      <c r="V53" s="148"/>
      <c r="W53" s="148"/>
      <c r="X53" s="148"/>
      <c r="Y53" s="148"/>
    </row>
    <row r="54" spans="1:25" ht="22.5" customHeight="1">
      <c r="A54" s="114"/>
      <c r="B54" s="115" t="s">
        <v>193</v>
      </c>
      <c r="C54" s="55"/>
      <c r="D54" s="55"/>
      <c r="E54" s="55"/>
      <c r="F54" s="56">
        <f>F45+F46+F50+F51</f>
        <v>1404</v>
      </c>
      <c r="G54" s="56">
        <f>G45+G46+G50+G51</f>
        <v>0</v>
      </c>
      <c r="H54" s="56">
        <f>H45+H46+H50+H51</f>
        <v>1404</v>
      </c>
      <c r="I54" s="56">
        <f aca="true" t="shared" si="17" ref="I54:S54">I45+I46+I50+I51</f>
        <v>0</v>
      </c>
      <c r="J54" s="56">
        <v>1404</v>
      </c>
      <c r="K54" s="56">
        <f t="shared" si="17"/>
        <v>0</v>
      </c>
      <c r="L54" s="56">
        <f t="shared" si="17"/>
        <v>72</v>
      </c>
      <c r="M54" s="56">
        <f t="shared" si="17"/>
        <v>36</v>
      </c>
      <c r="N54" s="56">
        <f t="shared" si="17"/>
        <v>72</v>
      </c>
      <c r="O54" s="56">
        <f t="shared" si="17"/>
        <v>216</v>
      </c>
      <c r="P54" s="56">
        <f t="shared" si="17"/>
        <v>108</v>
      </c>
      <c r="Q54" s="56">
        <f t="shared" si="17"/>
        <v>360</v>
      </c>
      <c r="R54" s="56">
        <f t="shared" si="17"/>
        <v>0</v>
      </c>
      <c r="S54" s="56">
        <f t="shared" si="17"/>
        <v>540</v>
      </c>
      <c r="U54" s="148"/>
      <c r="V54" s="148"/>
      <c r="W54" s="148"/>
      <c r="X54" s="148"/>
      <c r="Y54" s="148"/>
    </row>
    <row r="55" spans="1:25" ht="21.75" customHeight="1">
      <c r="A55" s="114"/>
      <c r="B55" s="115" t="s">
        <v>143</v>
      </c>
      <c r="C55" s="57"/>
      <c r="D55" s="57"/>
      <c r="E55" s="57"/>
      <c r="F55" s="58">
        <f>SUM(F53:F54)</f>
        <v>5832</v>
      </c>
      <c r="G55" s="58">
        <f aca="true" t="shared" si="18" ref="G55:S55">SUM(G53:G54)</f>
        <v>1386</v>
      </c>
      <c r="H55" s="58">
        <f t="shared" si="18"/>
        <v>4176</v>
      </c>
      <c r="I55" s="58">
        <f t="shared" si="18"/>
        <v>1375</v>
      </c>
      <c r="J55" s="58">
        <f t="shared" si="18"/>
        <v>2801</v>
      </c>
      <c r="K55" s="58">
        <f t="shared" si="18"/>
        <v>612</v>
      </c>
      <c r="L55" s="58">
        <f t="shared" si="18"/>
        <v>828</v>
      </c>
      <c r="M55" s="58">
        <f t="shared" si="18"/>
        <v>612</v>
      </c>
      <c r="N55" s="58">
        <f t="shared" si="18"/>
        <v>576</v>
      </c>
      <c r="O55" s="58">
        <f t="shared" si="18"/>
        <v>216</v>
      </c>
      <c r="P55" s="58">
        <f t="shared" si="18"/>
        <v>216</v>
      </c>
      <c r="Q55" s="58">
        <f t="shared" si="18"/>
        <v>360</v>
      </c>
      <c r="R55" s="58">
        <f t="shared" si="18"/>
        <v>216</v>
      </c>
      <c r="S55" s="58">
        <f t="shared" si="18"/>
        <v>540</v>
      </c>
      <c r="U55" s="148"/>
      <c r="V55" s="148"/>
      <c r="W55" s="148"/>
      <c r="X55" s="148"/>
      <c r="Y55" s="148"/>
    </row>
    <row r="56" spans="1:25" ht="28.5" customHeight="1">
      <c r="A56" s="114"/>
      <c r="B56" s="115" t="s">
        <v>157</v>
      </c>
      <c r="C56" s="66"/>
      <c r="D56" s="66"/>
      <c r="E56" s="66"/>
      <c r="F56" s="56">
        <f aca="true" t="shared" si="19" ref="F56:S56">SUM(F30+F39+F52)</f>
        <v>1080</v>
      </c>
      <c r="G56" s="56">
        <f t="shared" si="19"/>
        <v>360</v>
      </c>
      <c r="H56" s="56">
        <f t="shared" si="19"/>
        <v>720</v>
      </c>
      <c r="I56" s="56">
        <f t="shared" si="19"/>
        <v>410</v>
      </c>
      <c r="J56" s="56">
        <f t="shared" si="19"/>
        <v>310</v>
      </c>
      <c r="K56" s="56">
        <f t="shared" si="19"/>
        <v>102</v>
      </c>
      <c r="L56" s="56">
        <f t="shared" si="19"/>
        <v>180</v>
      </c>
      <c r="M56" s="56">
        <f t="shared" si="19"/>
        <v>98</v>
      </c>
      <c r="N56" s="56">
        <f t="shared" si="19"/>
        <v>106</v>
      </c>
      <c r="O56" s="56">
        <f t="shared" si="19"/>
        <v>0</v>
      </c>
      <c r="P56" s="56">
        <f t="shared" si="19"/>
        <v>94</v>
      </c>
      <c r="Q56" s="56">
        <f t="shared" si="19"/>
        <v>0</v>
      </c>
      <c r="R56" s="56">
        <f t="shared" si="19"/>
        <v>140</v>
      </c>
      <c r="S56" s="56">
        <f t="shared" si="19"/>
        <v>0</v>
      </c>
      <c r="U56" s="148"/>
      <c r="V56" s="148"/>
      <c r="W56" s="148"/>
      <c r="X56" s="148"/>
      <c r="Y56" s="148"/>
    </row>
    <row r="57" spans="1:25" ht="26.25" customHeight="1">
      <c r="A57" s="116" t="s">
        <v>166</v>
      </c>
      <c r="B57" s="117" t="s">
        <v>194</v>
      </c>
      <c r="C57" s="59" t="s">
        <v>203</v>
      </c>
      <c r="D57" s="59"/>
      <c r="E57" s="59"/>
      <c r="F57" s="60"/>
      <c r="G57" s="60"/>
      <c r="H57" s="59"/>
      <c r="I57" s="59"/>
      <c r="J57" s="151" t="s">
        <v>300</v>
      </c>
      <c r="K57" s="59">
        <f>K55/17</f>
        <v>36</v>
      </c>
      <c r="L57" s="44">
        <f>L55/23</f>
        <v>36</v>
      </c>
      <c r="M57" s="54">
        <f>M55/17</f>
        <v>36</v>
      </c>
      <c r="N57" s="54">
        <f>N55/16</f>
        <v>36</v>
      </c>
      <c r="O57" s="54">
        <f>O55/6</f>
        <v>36</v>
      </c>
      <c r="P57" s="54">
        <f>P55/6</f>
        <v>36</v>
      </c>
      <c r="Q57" s="54">
        <f>Q55/10</f>
        <v>36</v>
      </c>
      <c r="R57" s="54">
        <f>R55/6</f>
        <v>36</v>
      </c>
      <c r="S57" s="54">
        <f>S55/15</f>
        <v>36</v>
      </c>
      <c r="U57" s="148"/>
      <c r="V57" s="148"/>
      <c r="W57" s="148"/>
      <c r="X57" s="148"/>
      <c r="Y57" s="148"/>
    </row>
    <row r="58" spans="1:25" ht="21" customHeight="1">
      <c r="A58" s="114" t="s">
        <v>195</v>
      </c>
      <c r="B58" s="119" t="s">
        <v>167</v>
      </c>
      <c r="C58" s="311" t="s">
        <v>203</v>
      </c>
      <c r="D58" s="59"/>
      <c r="E58" s="59"/>
      <c r="F58" s="60"/>
      <c r="G58" s="60"/>
      <c r="H58" s="59"/>
      <c r="I58" s="59"/>
      <c r="J58" s="59"/>
      <c r="K58" s="59"/>
      <c r="L58" s="44"/>
      <c r="M58" s="118"/>
      <c r="N58" s="118"/>
      <c r="O58" s="118"/>
      <c r="P58" s="118"/>
      <c r="Q58" s="118"/>
      <c r="R58" s="118"/>
      <c r="S58" s="120"/>
      <c r="U58" s="148"/>
      <c r="V58" s="148"/>
      <c r="W58" s="148"/>
      <c r="X58" s="148"/>
      <c r="Y58" s="148"/>
    </row>
    <row r="59" spans="1:25" ht="24.75" customHeight="1">
      <c r="A59" s="114" t="s">
        <v>196</v>
      </c>
      <c r="B59" s="119" t="s">
        <v>168</v>
      </c>
      <c r="C59" s="311"/>
      <c r="D59" s="59"/>
      <c r="E59" s="59"/>
      <c r="F59" s="60"/>
      <c r="G59" s="60"/>
      <c r="H59" s="59"/>
      <c r="I59" s="59"/>
      <c r="J59" s="59"/>
      <c r="K59" s="59"/>
      <c r="L59" s="44"/>
      <c r="M59" s="118"/>
      <c r="N59" s="118"/>
      <c r="O59" s="118"/>
      <c r="P59" s="118"/>
      <c r="Q59" s="118"/>
      <c r="R59" s="118"/>
      <c r="S59" s="120"/>
      <c r="U59" s="148"/>
      <c r="V59" s="148"/>
      <c r="W59" s="148"/>
      <c r="X59" s="148"/>
      <c r="Y59" s="148"/>
    </row>
    <row r="60" spans="1:25" ht="33" customHeight="1">
      <c r="A60" s="312" t="s">
        <v>313</v>
      </c>
      <c r="B60" s="312"/>
      <c r="C60" s="312"/>
      <c r="D60" s="312"/>
      <c r="E60" s="312"/>
      <c r="F60" s="312"/>
      <c r="G60" s="312"/>
      <c r="H60" s="312"/>
      <c r="I60" s="313" t="s">
        <v>109</v>
      </c>
      <c r="J60" s="313"/>
      <c r="K60" s="59">
        <v>16</v>
      </c>
      <c r="L60" s="59">
        <v>17</v>
      </c>
      <c r="M60" s="59">
        <v>15</v>
      </c>
      <c r="N60" s="59">
        <v>13</v>
      </c>
      <c r="O60" s="59">
        <v>0</v>
      </c>
      <c r="P60" s="59">
        <v>5</v>
      </c>
      <c r="Q60" s="59">
        <v>0</v>
      </c>
      <c r="R60" s="59">
        <v>7</v>
      </c>
      <c r="S60" s="59">
        <v>0</v>
      </c>
      <c r="U60" s="148"/>
      <c r="V60" s="148"/>
      <c r="W60" s="148"/>
      <c r="X60" s="148"/>
      <c r="Y60" s="148"/>
    </row>
    <row r="61" spans="1:25" ht="33" customHeight="1">
      <c r="A61" s="312"/>
      <c r="B61" s="312"/>
      <c r="C61" s="312"/>
      <c r="D61" s="312"/>
      <c r="E61" s="312"/>
      <c r="F61" s="312"/>
      <c r="G61" s="312"/>
      <c r="H61" s="312"/>
      <c r="I61" s="313" t="s">
        <v>110</v>
      </c>
      <c r="J61" s="313"/>
      <c r="K61" s="59">
        <f>K45+K50</f>
        <v>0</v>
      </c>
      <c r="L61" s="59">
        <f aca="true" t="shared" si="20" ref="L61:S61">L45+L50</f>
        <v>72</v>
      </c>
      <c r="M61" s="59">
        <f t="shared" si="20"/>
        <v>36</v>
      </c>
      <c r="N61" s="59">
        <f t="shared" si="20"/>
        <v>72</v>
      </c>
      <c r="O61" s="59">
        <f t="shared" si="20"/>
        <v>0</v>
      </c>
      <c r="P61" s="59">
        <f t="shared" si="20"/>
        <v>108</v>
      </c>
      <c r="Q61" s="59">
        <f t="shared" si="20"/>
        <v>108</v>
      </c>
      <c r="R61" s="59">
        <f t="shared" si="20"/>
        <v>0</v>
      </c>
      <c r="S61" s="59">
        <f t="shared" si="20"/>
        <v>72</v>
      </c>
      <c r="U61" s="148"/>
      <c r="V61" s="148"/>
      <c r="W61" s="148"/>
      <c r="X61" s="148"/>
      <c r="Y61" s="148"/>
    </row>
    <row r="62" spans="1:25" ht="33" customHeight="1">
      <c r="A62" s="312"/>
      <c r="B62" s="312"/>
      <c r="C62" s="312"/>
      <c r="D62" s="312"/>
      <c r="E62" s="312"/>
      <c r="F62" s="312"/>
      <c r="G62" s="312"/>
      <c r="H62" s="312"/>
      <c r="I62" s="313" t="s">
        <v>111</v>
      </c>
      <c r="J62" s="313"/>
      <c r="K62" s="59">
        <f>K46+K51</f>
        <v>0</v>
      </c>
      <c r="L62" s="59">
        <f aca="true" t="shared" si="21" ref="L62:S62">L46+L51</f>
        <v>0</v>
      </c>
      <c r="M62" s="59">
        <f t="shared" si="21"/>
        <v>0</v>
      </c>
      <c r="N62" s="59">
        <f t="shared" si="21"/>
        <v>0</v>
      </c>
      <c r="O62" s="59">
        <f t="shared" si="21"/>
        <v>216</v>
      </c>
      <c r="P62" s="59">
        <f t="shared" si="21"/>
        <v>0</v>
      </c>
      <c r="Q62" s="59">
        <f t="shared" si="21"/>
        <v>252</v>
      </c>
      <c r="R62" s="59">
        <f t="shared" si="21"/>
        <v>0</v>
      </c>
      <c r="S62" s="59">
        <f t="shared" si="21"/>
        <v>468</v>
      </c>
      <c r="U62" s="148"/>
      <c r="V62" s="148"/>
      <c r="W62" s="148"/>
      <c r="X62" s="148"/>
      <c r="Y62" s="148"/>
    </row>
    <row r="63" spans="1:25" ht="27.75" customHeight="1">
      <c r="A63" s="312"/>
      <c r="B63" s="312"/>
      <c r="C63" s="312"/>
      <c r="D63" s="312"/>
      <c r="E63" s="312"/>
      <c r="F63" s="312"/>
      <c r="G63" s="312"/>
      <c r="H63" s="312"/>
      <c r="I63" s="315" t="s">
        <v>113</v>
      </c>
      <c r="J63" s="316"/>
      <c r="K63" s="79">
        <v>3</v>
      </c>
      <c r="L63" s="54">
        <v>7</v>
      </c>
      <c r="M63" s="54">
        <v>4</v>
      </c>
      <c r="N63" s="54">
        <v>4</v>
      </c>
      <c r="O63" s="54">
        <v>0</v>
      </c>
      <c r="P63" s="54">
        <v>0</v>
      </c>
      <c r="Q63" s="54">
        <v>0</v>
      </c>
      <c r="R63" s="54">
        <v>5</v>
      </c>
      <c r="S63" s="94">
        <v>0</v>
      </c>
      <c r="U63" s="148"/>
      <c r="V63" s="148"/>
      <c r="W63" s="148"/>
      <c r="X63" s="148"/>
      <c r="Y63" s="148"/>
    </row>
    <row r="64" spans="1:25" ht="24" customHeight="1">
      <c r="A64" s="312"/>
      <c r="B64" s="312"/>
      <c r="C64" s="312"/>
      <c r="D64" s="312"/>
      <c r="E64" s="312"/>
      <c r="F64" s="312"/>
      <c r="G64" s="312"/>
      <c r="H64" s="312"/>
      <c r="I64" s="315" t="s">
        <v>114</v>
      </c>
      <c r="J64" s="316"/>
      <c r="K64" s="79">
        <v>0</v>
      </c>
      <c r="L64" s="54">
        <v>0</v>
      </c>
      <c r="M64" s="54">
        <v>0</v>
      </c>
      <c r="N64" s="54">
        <v>0</v>
      </c>
      <c r="O64" s="54">
        <v>2</v>
      </c>
      <c r="P64" s="54">
        <v>0</v>
      </c>
      <c r="Q64" s="54">
        <v>2</v>
      </c>
      <c r="R64" s="54">
        <v>0</v>
      </c>
      <c r="S64" s="94">
        <v>3</v>
      </c>
      <c r="U64" s="148"/>
      <c r="V64" s="148"/>
      <c r="W64" s="148"/>
      <c r="X64" s="148"/>
      <c r="Y64" s="148"/>
    </row>
    <row r="65" spans="1:25" ht="24" customHeight="1">
      <c r="A65" s="312"/>
      <c r="B65" s="312"/>
      <c r="C65" s="312"/>
      <c r="D65" s="312"/>
      <c r="E65" s="312"/>
      <c r="F65" s="312"/>
      <c r="G65" s="312"/>
      <c r="H65" s="312"/>
      <c r="I65" s="310" t="s">
        <v>112</v>
      </c>
      <c r="J65" s="310"/>
      <c r="K65" s="79">
        <v>0</v>
      </c>
      <c r="L65" s="54">
        <v>1</v>
      </c>
      <c r="M65" s="54">
        <v>0</v>
      </c>
      <c r="N65" s="54">
        <v>4</v>
      </c>
      <c r="O65" s="54">
        <v>0</v>
      </c>
      <c r="P65" s="54">
        <v>0</v>
      </c>
      <c r="Q65" s="54">
        <v>0</v>
      </c>
      <c r="R65" s="54">
        <v>0</v>
      </c>
      <c r="S65" s="94">
        <v>3</v>
      </c>
      <c r="U65" s="148"/>
      <c r="V65" s="148"/>
      <c r="W65" s="148"/>
      <c r="X65" s="148"/>
      <c r="Y65" s="148"/>
    </row>
    <row r="66" spans="2:25" ht="1.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45"/>
      <c r="U66" s="148"/>
      <c r="V66" s="148"/>
      <c r="W66" s="148"/>
      <c r="X66" s="148"/>
      <c r="Y66" s="148"/>
    </row>
    <row r="67" spans="2:25" ht="20.25" hidden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45"/>
      <c r="U67" s="148"/>
      <c r="V67" s="148"/>
      <c r="W67" s="148"/>
      <c r="X67" s="148"/>
      <c r="Y67" s="148"/>
    </row>
    <row r="68" spans="2:25" ht="20.25" hidden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45"/>
      <c r="U68" s="148"/>
      <c r="V68" s="148"/>
      <c r="W68" s="148"/>
      <c r="X68" s="148"/>
      <c r="Y68" s="148"/>
    </row>
    <row r="69" spans="2:25" ht="20.25" hidden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45"/>
      <c r="U69" s="148"/>
      <c r="V69" s="148"/>
      <c r="W69" s="148"/>
      <c r="X69" s="148"/>
      <c r="Y69" s="148"/>
    </row>
    <row r="70" spans="2:25" ht="20.25" hidden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45"/>
      <c r="U70" s="148"/>
      <c r="V70" s="148"/>
      <c r="W70" s="148"/>
      <c r="X70" s="148"/>
      <c r="Y70" s="148"/>
    </row>
    <row r="71" spans="2:25" ht="20.25" hidden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45"/>
      <c r="U71" s="148"/>
      <c r="V71" s="148"/>
      <c r="W71" s="148"/>
      <c r="X71" s="148"/>
      <c r="Y71" s="148"/>
    </row>
    <row r="72" spans="2:25" ht="20.25" hidden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45"/>
      <c r="U72" s="148"/>
      <c r="V72" s="148"/>
      <c r="W72" s="148"/>
      <c r="X72" s="148"/>
      <c r="Y72" s="148"/>
    </row>
    <row r="73" spans="2:25" ht="20.25" hidden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5"/>
      <c r="U73" s="148"/>
      <c r="V73" s="148"/>
      <c r="W73" s="148"/>
      <c r="X73" s="148"/>
      <c r="Y73" s="148"/>
    </row>
    <row r="74" spans="2:25" ht="20.25" hidden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45"/>
      <c r="U74" s="148"/>
      <c r="V74" s="148"/>
      <c r="W74" s="148"/>
      <c r="X74" s="148"/>
      <c r="Y74" s="148"/>
    </row>
    <row r="75" spans="2:25" ht="20.25" hidden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45"/>
      <c r="U75" s="148"/>
      <c r="V75" s="148"/>
      <c r="W75" s="148"/>
      <c r="X75" s="148"/>
      <c r="Y75" s="148"/>
    </row>
    <row r="76" spans="2:25" ht="20.25" hidden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45"/>
      <c r="U76" s="148"/>
      <c r="V76" s="148"/>
      <c r="W76" s="148"/>
      <c r="X76" s="148"/>
      <c r="Y76" s="148"/>
    </row>
    <row r="77" spans="2:25" ht="20.25" hidden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45"/>
      <c r="U77" s="148"/>
      <c r="V77" s="148"/>
      <c r="W77" s="148"/>
      <c r="X77" s="148"/>
      <c r="Y77" s="148"/>
    </row>
    <row r="78" spans="2:25" ht="20.25" hidden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45"/>
      <c r="U78" s="148"/>
      <c r="V78" s="148"/>
      <c r="W78" s="148"/>
      <c r="X78" s="148"/>
      <c r="Y78" s="148"/>
    </row>
    <row r="79" spans="2:25" ht="20.25" hidden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45"/>
      <c r="U79" s="148"/>
      <c r="V79" s="148"/>
      <c r="W79" s="148"/>
      <c r="X79" s="148"/>
      <c r="Y79" s="148"/>
    </row>
    <row r="80" spans="2:25" ht="20.25" hidden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45"/>
      <c r="U80" s="148"/>
      <c r="V80" s="148"/>
      <c r="W80" s="148"/>
      <c r="X80" s="148"/>
      <c r="Y80" s="148"/>
    </row>
    <row r="81" spans="2:25" ht="20.25" hidden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45"/>
      <c r="U81" s="148"/>
      <c r="V81" s="148"/>
      <c r="W81" s="148"/>
      <c r="X81" s="148"/>
      <c r="Y81" s="148"/>
    </row>
    <row r="82" spans="2:25" ht="20.25" hidden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45"/>
      <c r="U82" s="148"/>
      <c r="V82" s="148"/>
      <c r="W82" s="148"/>
      <c r="X82" s="148"/>
      <c r="Y82" s="148"/>
    </row>
    <row r="83" spans="2:25" ht="2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45"/>
      <c r="U83" s="148"/>
      <c r="V83" s="148"/>
      <c r="W83" s="148"/>
      <c r="X83" s="148"/>
      <c r="Y83" s="148"/>
    </row>
    <row r="84" spans="2:12" ht="18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45"/>
    </row>
    <row r="85" spans="2:12" ht="5.25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45"/>
    </row>
    <row r="86" spans="2:12" ht="18.75" hidden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45"/>
    </row>
    <row r="87" spans="2:12" ht="18.75" hidden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45"/>
    </row>
    <row r="88" spans="2:12" ht="12" customHeight="1" hidden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45"/>
    </row>
    <row r="89" spans="2:12" ht="18.75" hidden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45"/>
    </row>
    <row r="90" spans="2:12" ht="18.75" hidden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45"/>
    </row>
    <row r="91" spans="2:12" ht="18.75" hidden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45"/>
    </row>
    <row r="92" spans="2:12" ht="18.75" hidden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45"/>
    </row>
    <row r="93" spans="2:12" ht="18.75" hidden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45"/>
    </row>
    <row r="94" spans="2:12" ht="18.75" hidden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45"/>
    </row>
    <row r="95" spans="2:12" ht="18.75" hidden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45"/>
    </row>
    <row r="96" spans="2:12" ht="18.75" hidden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45"/>
    </row>
    <row r="97" spans="2:12" ht="18.75" hidden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45"/>
    </row>
    <row r="98" spans="2:12" ht="18.75" hidden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45"/>
    </row>
    <row r="99" spans="2:12" ht="18.75" hidden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45"/>
    </row>
    <row r="100" spans="2:12" ht="18.75" hidden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45"/>
    </row>
    <row r="101" spans="2:12" ht="18.75" hidden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45"/>
    </row>
    <row r="102" spans="2:12" ht="18.75" hidden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45"/>
    </row>
    <row r="103" spans="2:12" ht="18.75" hidden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45"/>
    </row>
    <row r="104" spans="2:12" ht="18.75" hidden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45"/>
    </row>
    <row r="105" spans="2:12" ht="18.75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45"/>
    </row>
    <row r="106" spans="2:12" ht="18.75" hidden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45"/>
    </row>
    <row r="107" spans="2:12" ht="18.75" hidden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45"/>
    </row>
    <row r="108" spans="2:12" ht="18.75" hidden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45"/>
    </row>
    <row r="109" spans="2:12" ht="18.75" hidden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45"/>
    </row>
    <row r="110" spans="2:12" ht="18.75" hidden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45"/>
    </row>
    <row r="111" spans="2:12" ht="18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45"/>
    </row>
    <row r="112" spans="2:12" ht="18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45"/>
    </row>
    <row r="113" spans="2:12" ht="18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45"/>
    </row>
    <row r="114" spans="2:12" ht="18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45"/>
    </row>
    <row r="115" spans="2:12" ht="18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45"/>
    </row>
    <row r="116" spans="2:12" ht="18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45"/>
    </row>
    <row r="117" spans="2:12" ht="18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45"/>
    </row>
    <row r="118" spans="2:12" ht="18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45"/>
    </row>
    <row r="119" spans="2:12" ht="18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45"/>
    </row>
    <row r="120" spans="2:12" ht="18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45"/>
    </row>
    <row r="121" spans="2:12" ht="18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45"/>
    </row>
    <row r="122" spans="2:12" ht="18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45"/>
    </row>
    <row r="123" spans="2:12" ht="18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45"/>
    </row>
    <row r="124" spans="2:12" ht="18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45"/>
    </row>
    <row r="125" spans="2:12" ht="18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45"/>
    </row>
    <row r="126" spans="2:12" ht="18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45"/>
    </row>
    <row r="127" spans="2:12" ht="18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45"/>
    </row>
    <row r="128" spans="2:12" ht="18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45"/>
    </row>
    <row r="129" spans="2:12" ht="18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45"/>
    </row>
    <row r="130" spans="2:12" ht="18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45"/>
    </row>
    <row r="131" spans="2:12" ht="18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45"/>
    </row>
    <row r="132" spans="2:12" ht="18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45"/>
    </row>
    <row r="133" spans="2:12" ht="18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45"/>
    </row>
    <row r="134" spans="2:12" ht="18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45"/>
    </row>
    <row r="135" spans="2:12" ht="18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45"/>
    </row>
    <row r="136" spans="2:12" ht="18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45"/>
    </row>
    <row r="137" spans="2:12" ht="18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45"/>
    </row>
    <row r="138" spans="2:12" ht="18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45"/>
    </row>
    <row r="139" spans="2:12" ht="18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45"/>
    </row>
    <row r="140" spans="2:12" ht="18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45"/>
    </row>
    <row r="141" spans="2:12" ht="18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45"/>
    </row>
    <row r="142" spans="2:12" ht="18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45"/>
    </row>
    <row r="143" spans="2:12" ht="18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45"/>
    </row>
    <row r="144" spans="2:12" ht="18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45"/>
    </row>
    <row r="145" spans="2:12" ht="18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45"/>
    </row>
    <row r="146" spans="2:12" ht="18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45"/>
    </row>
    <row r="147" spans="2:12" ht="18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45"/>
    </row>
    <row r="148" spans="2:12" ht="18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45"/>
    </row>
    <row r="149" spans="2:12" ht="18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45"/>
    </row>
    <row r="150" spans="2:12" ht="18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45"/>
    </row>
    <row r="151" spans="2:12" ht="18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45"/>
    </row>
    <row r="152" spans="2:12" ht="18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45"/>
    </row>
    <row r="153" spans="2:12" ht="18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45"/>
    </row>
    <row r="154" spans="2:12" ht="18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45"/>
    </row>
    <row r="155" spans="2:12" ht="18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45"/>
    </row>
    <row r="156" spans="2:12" ht="18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45"/>
    </row>
    <row r="157" spans="2:12" ht="18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45"/>
    </row>
    <row r="158" spans="2:12" ht="18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45"/>
    </row>
    <row r="159" spans="2:12" ht="18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45"/>
    </row>
    <row r="160" spans="2:12" ht="18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45"/>
    </row>
    <row r="161" spans="2:12" ht="18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45"/>
    </row>
    <row r="162" spans="2:12" ht="18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45"/>
    </row>
    <row r="163" spans="2:12" ht="18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45"/>
    </row>
    <row r="164" spans="2:12" ht="18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45"/>
    </row>
    <row r="165" spans="2:12" ht="18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45"/>
    </row>
    <row r="166" spans="2:12" ht="18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45"/>
    </row>
    <row r="167" spans="2:12" ht="18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45"/>
    </row>
    <row r="168" spans="2:12" ht="18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45"/>
    </row>
    <row r="169" spans="2:12" ht="18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45"/>
    </row>
    <row r="170" spans="2:12" ht="18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45"/>
    </row>
    <row r="171" spans="2:12" ht="18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45"/>
    </row>
    <row r="172" spans="2:12" ht="18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45"/>
    </row>
    <row r="173" spans="2:12" ht="18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45"/>
    </row>
    <row r="174" spans="2:12" ht="18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45"/>
    </row>
    <row r="175" spans="2:12" ht="18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45"/>
    </row>
    <row r="176" spans="2:12" ht="18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45"/>
    </row>
    <row r="177" spans="2:12" ht="18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45"/>
    </row>
    <row r="178" spans="2:12" ht="18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45"/>
    </row>
    <row r="179" spans="2:12" ht="18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45"/>
    </row>
    <row r="180" spans="2:12" ht="18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45"/>
    </row>
    <row r="181" spans="2:12" ht="18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45"/>
    </row>
    <row r="182" spans="2:12" ht="18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45"/>
    </row>
    <row r="183" spans="2:12" ht="18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45"/>
    </row>
    <row r="184" spans="2:12" ht="18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45"/>
    </row>
    <row r="185" spans="2:12" ht="18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45"/>
    </row>
    <row r="186" spans="2:12" ht="18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45"/>
    </row>
    <row r="187" spans="2:12" ht="18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45"/>
    </row>
    <row r="188" spans="2:12" ht="18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45"/>
    </row>
    <row r="189" spans="2:12" ht="18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45"/>
    </row>
    <row r="190" spans="2:12" ht="18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45"/>
    </row>
    <row r="191" spans="2:12" ht="18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45"/>
    </row>
    <row r="192" spans="2:12" ht="18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45"/>
    </row>
    <row r="193" spans="2:12" ht="18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45"/>
    </row>
    <row r="194" spans="2:12" ht="18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45"/>
    </row>
    <row r="195" spans="2:12" ht="18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45"/>
    </row>
    <row r="196" spans="2:12" ht="18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45"/>
    </row>
    <row r="197" spans="2:12" ht="18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45"/>
    </row>
    <row r="198" spans="2:12" ht="18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45"/>
    </row>
    <row r="199" spans="2:12" ht="18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45"/>
    </row>
    <row r="200" spans="2:12" ht="18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45"/>
    </row>
    <row r="201" spans="2:12" ht="18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45"/>
    </row>
    <row r="202" spans="2:12" ht="18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45"/>
    </row>
    <row r="203" spans="2:12" ht="18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45"/>
    </row>
    <row r="204" spans="2:12" ht="18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45"/>
    </row>
    <row r="205" spans="2:12" ht="18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45"/>
    </row>
    <row r="206" spans="2:12" ht="18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45"/>
    </row>
    <row r="207" spans="2:12" ht="18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45"/>
    </row>
    <row r="208" spans="2:12" ht="18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45"/>
    </row>
    <row r="209" spans="2:12" ht="18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45"/>
    </row>
    <row r="210" spans="2:12" ht="18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45"/>
    </row>
    <row r="211" spans="2:12" ht="18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45"/>
    </row>
    <row r="212" spans="2:12" ht="18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45"/>
    </row>
    <row r="213" spans="2:12" ht="18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45"/>
    </row>
    <row r="214" spans="2:12" ht="18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45"/>
    </row>
  </sheetData>
  <sheetProtection/>
  <mergeCells count="31">
    <mergeCell ref="A1:P1"/>
    <mergeCell ref="A2:A5"/>
    <mergeCell ref="B2:B5"/>
    <mergeCell ref="C2:E2"/>
    <mergeCell ref="F2:J2"/>
    <mergeCell ref="N4:O4"/>
    <mergeCell ref="P4:Q4"/>
    <mergeCell ref="R4:S4"/>
    <mergeCell ref="G3:G5"/>
    <mergeCell ref="C3:C5"/>
    <mergeCell ref="K3:L3"/>
    <mergeCell ref="M3:O3"/>
    <mergeCell ref="C42:C44"/>
    <mergeCell ref="I64:J64"/>
    <mergeCell ref="E24:E25"/>
    <mergeCell ref="K2:S2"/>
    <mergeCell ref="I62:J62"/>
    <mergeCell ref="D3:D5"/>
    <mergeCell ref="E3:E5"/>
    <mergeCell ref="F3:F5"/>
    <mergeCell ref="P3:S3"/>
    <mergeCell ref="I65:J65"/>
    <mergeCell ref="C58:C59"/>
    <mergeCell ref="A60:H65"/>
    <mergeCell ref="I60:J60"/>
    <mergeCell ref="I61:J61"/>
    <mergeCell ref="H3:J4"/>
    <mergeCell ref="I63:J63"/>
    <mergeCell ref="C9:E10"/>
    <mergeCell ref="C21:E23"/>
    <mergeCell ref="C48:C49"/>
  </mergeCells>
  <printOptions/>
  <pageMargins left="0.31496062992125984" right="0.15748031496062992" top="0.2755905511811024" bottom="0.4330708661417323" header="0.1968503937007874" footer="0.5118110236220472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Normal="60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12.00390625" style="0" customWidth="1"/>
    <col min="2" max="2" width="16.125" style="0" customWidth="1"/>
    <col min="4" max="4" width="11.125" style="0" customWidth="1"/>
    <col min="5" max="5" width="11.00390625" style="0" customWidth="1"/>
    <col min="6" max="6" width="15.625" style="0" customWidth="1"/>
    <col min="7" max="7" width="13.375" style="0" customWidth="1"/>
    <col min="8" max="8" width="11.375" style="0" customWidth="1"/>
    <col min="9" max="9" width="13.75390625" style="0" customWidth="1"/>
    <col min="10" max="10" width="14.00390625" style="0" customWidth="1"/>
  </cols>
  <sheetData>
    <row r="1" spans="1:10" ht="18.75">
      <c r="A1" s="229" t="s">
        <v>122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8.75">
      <c r="A2" s="229" t="s">
        <v>289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9:10" ht="16.5">
      <c r="I3" s="26"/>
      <c r="J3" s="26"/>
    </row>
    <row r="4" spans="9:10" ht="16.5">
      <c r="I4" s="27"/>
      <c r="J4" s="27"/>
    </row>
    <row r="5" spans="1:10" ht="16.5">
      <c r="A5" s="33" t="s">
        <v>115</v>
      </c>
      <c r="B5" s="348" t="s">
        <v>116</v>
      </c>
      <c r="C5" s="348"/>
      <c r="D5" s="348"/>
      <c r="E5" s="348"/>
      <c r="F5" s="348"/>
      <c r="G5" s="348"/>
      <c r="H5" s="348"/>
      <c r="I5" s="27"/>
      <c r="J5" s="27"/>
    </row>
    <row r="6" spans="1:10" ht="16.5">
      <c r="A6" s="350" t="s">
        <v>117</v>
      </c>
      <c r="B6" s="351"/>
      <c r="C6" s="351"/>
      <c r="D6" s="351"/>
      <c r="E6" s="351"/>
      <c r="F6" s="351"/>
      <c r="G6" s="351"/>
      <c r="H6" s="352"/>
      <c r="I6" s="27"/>
      <c r="J6" s="27"/>
    </row>
    <row r="7" spans="1:10" ht="16.5">
      <c r="A7" s="35">
        <v>1</v>
      </c>
      <c r="B7" s="349" t="s">
        <v>306</v>
      </c>
      <c r="C7" s="349"/>
      <c r="D7" s="349"/>
      <c r="E7" s="349"/>
      <c r="F7" s="349"/>
      <c r="G7" s="349"/>
      <c r="H7" s="349"/>
      <c r="I7" s="28"/>
      <c r="J7" s="28"/>
    </row>
    <row r="8" spans="1:10" ht="16.5">
      <c r="A8" s="35">
        <v>2</v>
      </c>
      <c r="B8" s="342" t="s">
        <v>307</v>
      </c>
      <c r="C8" s="343"/>
      <c r="D8" s="343"/>
      <c r="E8" s="343"/>
      <c r="F8" s="343"/>
      <c r="G8" s="343"/>
      <c r="H8" s="344"/>
      <c r="I8" s="29"/>
      <c r="J8" s="29"/>
    </row>
    <row r="9" spans="1:10" ht="16.5" customHeight="1">
      <c r="A9" s="34">
        <v>2</v>
      </c>
      <c r="B9" s="342" t="s">
        <v>308</v>
      </c>
      <c r="C9" s="343"/>
      <c r="D9" s="343"/>
      <c r="E9" s="343"/>
      <c r="F9" s="343"/>
      <c r="G9" s="343"/>
      <c r="H9" s="344"/>
      <c r="I9" s="29"/>
      <c r="J9" s="29"/>
    </row>
    <row r="10" spans="1:10" ht="16.5">
      <c r="A10" s="34">
        <v>3</v>
      </c>
      <c r="B10" s="345" t="s">
        <v>309</v>
      </c>
      <c r="C10" s="346"/>
      <c r="D10" s="346"/>
      <c r="E10" s="346"/>
      <c r="F10" s="346"/>
      <c r="G10" s="346"/>
      <c r="H10" s="347"/>
      <c r="I10" s="29"/>
      <c r="J10" s="29"/>
    </row>
    <row r="11" spans="1:10" ht="16.5">
      <c r="A11" s="139" t="s">
        <v>118</v>
      </c>
      <c r="B11" s="140"/>
      <c r="C11" s="140"/>
      <c r="D11" s="140"/>
      <c r="E11" s="140"/>
      <c r="F11" s="140"/>
      <c r="G11" s="140"/>
      <c r="H11" s="141"/>
      <c r="I11" s="31"/>
      <c r="J11" s="31"/>
    </row>
    <row r="12" spans="1:10" ht="16.5">
      <c r="A12" s="34">
        <v>1</v>
      </c>
      <c r="B12" s="342" t="s">
        <v>310</v>
      </c>
      <c r="C12" s="343"/>
      <c r="D12" s="343"/>
      <c r="E12" s="343"/>
      <c r="F12" s="343"/>
      <c r="G12" s="343"/>
      <c r="H12" s="344"/>
      <c r="I12" s="31"/>
      <c r="J12" s="31"/>
    </row>
    <row r="13" spans="1:10" ht="16.5">
      <c r="A13" s="139"/>
      <c r="B13" s="140"/>
      <c r="C13" s="140"/>
      <c r="D13" s="140"/>
      <c r="E13" s="140"/>
      <c r="F13" s="140"/>
      <c r="G13" s="140"/>
      <c r="H13" s="141"/>
      <c r="I13" s="31"/>
      <c r="J13" s="31"/>
    </row>
    <row r="14" spans="1:10" ht="16.5">
      <c r="A14" s="139" t="s">
        <v>119</v>
      </c>
      <c r="B14" s="140"/>
      <c r="C14" s="140"/>
      <c r="D14" s="140"/>
      <c r="E14" s="140"/>
      <c r="F14" s="140"/>
      <c r="G14" s="140"/>
      <c r="H14" s="141"/>
      <c r="I14" s="31"/>
      <c r="J14" s="31"/>
    </row>
    <row r="15" spans="1:10" ht="16.5">
      <c r="A15" s="34">
        <v>1</v>
      </c>
      <c r="B15" s="339" t="s">
        <v>311</v>
      </c>
      <c r="C15" s="340"/>
      <c r="D15" s="340"/>
      <c r="E15" s="340"/>
      <c r="F15" s="340"/>
      <c r="G15" s="340"/>
      <c r="H15" s="341"/>
      <c r="I15" s="31"/>
      <c r="J15" s="31"/>
    </row>
    <row r="16" spans="1:10" ht="16.5">
      <c r="A16" s="34">
        <v>2</v>
      </c>
      <c r="B16" s="136" t="s">
        <v>144</v>
      </c>
      <c r="C16" s="137"/>
      <c r="D16" s="137"/>
      <c r="E16" s="137"/>
      <c r="F16" s="137"/>
      <c r="G16" s="137"/>
      <c r="H16" s="138"/>
      <c r="I16" s="31"/>
      <c r="J16" s="31"/>
    </row>
    <row r="17" spans="1:10" ht="16.5">
      <c r="A17" s="142" t="s">
        <v>120</v>
      </c>
      <c r="B17" s="143"/>
      <c r="C17" s="143"/>
      <c r="D17" s="143"/>
      <c r="E17" s="143"/>
      <c r="F17" s="143"/>
      <c r="G17" s="143"/>
      <c r="H17" s="144"/>
      <c r="I17" s="30"/>
      <c r="J17" s="30"/>
    </row>
    <row r="18" spans="1:10" ht="16.5">
      <c r="A18" s="25">
        <v>1</v>
      </c>
      <c r="B18" s="339" t="s">
        <v>312</v>
      </c>
      <c r="C18" s="340"/>
      <c r="D18" s="340"/>
      <c r="E18" s="340"/>
      <c r="F18" s="340"/>
      <c r="G18" s="340"/>
      <c r="H18" s="341"/>
      <c r="I18" s="30"/>
      <c r="J18" s="30"/>
    </row>
    <row r="19" spans="1:10" ht="16.5">
      <c r="A19" s="25">
        <v>2</v>
      </c>
      <c r="B19" s="339" t="s">
        <v>121</v>
      </c>
      <c r="C19" s="340"/>
      <c r="D19" s="340"/>
      <c r="E19" s="340"/>
      <c r="F19" s="340"/>
      <c r="G19" s="340"/>
      <c r="H19" s="341"/>
      <c r="I19" s="30"/>
      <c r="J19" s="30"/>
    </row>
    <row r="20" spans="1:10" ht="16.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6.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6.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6.75" customHeight="1" hidden="1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 customHeight="1" hidden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 customHeight="1" hidden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2.75" customHeight="1" hidden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ht="15" customHeight="1"/>
    <row r="30" ht="15" customHeight="1"/>
    <row r="31" ht="15" customHeight="1"/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2:10" ht="15"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12">
    <mergeCell ref="A1:J1"/>
    <mergeCell ref="A2:J2"/>
    <mergeCell ref="B5:H5"/>
    <mergeCell ref="B7:H7"/>
    <mergeCell ref="A6:H6"/>
    <mergeCell ref="B8:H8"/>
    <mergeCell ref="B19:H19"/>
    <mergeCell ref="B18:H18"/>
    <mergeCell ref="B9:H9"/>
    <mergeCell ref="B10:H10"/>
    <mergeCell ref="B12:H12"/>
    <mergeCell ref="B15:H15"/>
  </mergeCells>
  <printOptions/>
  <pageMargins left="0.4330708661417323" right="0.15748031496062992" top="1.07" bottom="0.1968503937007874" header="0.15748031496062992" footer="0.196850393700787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60" zoomScalePageLayoutView="0" workbookViewId="0" topLeftCell="A1">
      <selection activeCell="L10" sqref="L10"/>
    </sheetView>
  </sheetViews>
  <sheetFormatPr defaultColWidth="9.00390625" defaultRowHeight="12.75"/>
  <cols>
    <col min="8" max="8" width="5.625" style="0" customWidth="1"/>
    <col min="9" max="9" width="31.625" style="0" customWidth="1"/>
    <col min="10" max="10" width="25.875" style="0" customWidth="1"/>
    <col min="11" max="11" width="16.00390625" style="0" customWidth="1"/>
    <col min="12" max="12" width="22.875" style="0" customWidth="1"/>
  </cols>
  <sheetData>
    <row r="1" spans="1:14" ht="30" customHeight="1" thickBot="1">
      <c r="A1" s="229" t="s">
        <v>304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38.25" thickBot="1">
      <c r="A2" s="169" t="s">
        <v>115</v>
      </c>
      <c r="B2" s="360" t="s">
        <v>158</v>
      </c>
      <c r="C2" s="361"/>
      <c r="D2" s="361"/>
      <c r="E2" s="361"/>
      <c r="F2" s="361"/>
      <c r="G2" s="361"/>
      <c r="H2" s="362"/>
      <c r="I2" s="170" t="s">
        <v>159</v>
      </c>
      <c r="J2" s="170" t="s">
        <v>160</v>
      </c>
      <c r="K2" s="171" t="s">
        <v>161</v>
      </c>
      <c r="L2" s="172" t="s">
        <v>162</v>
      </c>
      <c r="M2" s="126"/>
      <c r="N2" s="126"/>
    </row>
    <row r="3" spans="1:14" ht="27.75" customHeight="1" thickBot="1">
      <c r="A3" s="363">
        <v>1</v>
      </c>
      <c r="B3" s="366" t="s">
        <v>305</v>
      </c>
      <c r="C3" s="367"/>
      <c r="D3" s="367"/>
      <c r="E3" s="367"/>
      <c r="F3" s="367"/>
      <c r="G3" s="367"/>
      <c r="H3" s="368"/>
      <c r="I3" s="152" t="s">
        <v>290</v>
      </c>
      <c r="J3" s="153" t="s">
        <v>163</v>
      </c>
      <c r="K3" s="154" t="s">
        <v>303</v>
      </c>
      <c r="L3" s="155">
        <v>216</v>
      </c>
      <c r="M3" s="127"/>
      <c r="N3" s="127"/>
    </row>
    <row r="4" spans="1:14" ht="27.75" customHeight="1" thickBot="1">
      <c r="A4" s="364"/>
      <c r="B4" s="369"/>
      <c r="C4" s="370"/>
      <c r="D4" s="370"/>
      <c r="E4" s="370"/>
      <c r="F4" s="370"/>
      <c r="G4" s="370"/>
      <c r="H4" s="371"/>
      <c r="I4" s="152" t="s">
        <v>290</v>
      </c>
      <c r="J4" s="156" t="s">
        <v>164</v>
      </c>
      <c r="K4" s="157">
        <v>1.5</v>
      </c>
      <c r="L4" s="158">
        <v>180</v>
      </c>
      <c r="M4" s="127"/>
      <c r="N4" s="127"/>
    </row>
    <row r="5" spans="1:14" ht="73.5" customHeight="1" thickBot="1">
      <c r="A5" s="365"/>
      <c r="B5" s="372"/>
      <c r="C5" s="373"/>
      <c r="D5" s="373"/>
      <c r="E5" s="373"/>
      <c r="F5" s="373"/>
      <c r="G5" s="373"/>
      <c r="H5" s="374"/>
      <c r="I5" s="159" t="s">
        <v>291</v>
      </c>
      <c r="J5" s="156" t="s">
        <v>164</v>
      </c>
      <c r="K5" s="160" t="s">
        <v>205</v>
      </c>
      <c r="L5" s="161">
        <v>648</v>
      </c>
      <c r="M5" s="127"/>
      <c r="N5" s="127"/>
    </row>
    <row r="6" spans="1:14" ht="19.5" thickBot="1">
      <c r="A6" s="357" t="s">
        <v>165</v>
      </c>
      <c r="B6" s="358"/>
      <c r="C6" s="358"/>
      <c r="D6" s="358"/>
      <c r="E6" s="358"/>
      <c r="F6" s="358"/>
      <c r="G6" s="358"/>
      <c r="H6" s="358"/>
      <c r="I6" s="358"/>
      <c r="J6" s="358"/>
      <c r="K6" s="359"/>
      <c r="L6" s="162">
        <f>SUM(L3:L5)</f>
        <v>1044</v>
      </c>
      <c r="M6" s="127"/>
      <c r="N6" s="127"/>
    </row>
    <row r="7" spans="1:14" ht="48.75" customHeight="1" thickBot="1">
      <c r="A7" s="383">
        <v>2</v>
      </c>
      <c r="B7" s="375" t="s">
        <v>302</v>
      </c>
      <c r="C7" s="376"/>
      <c r="D7" s="376"/>
      <c r="E7" s="376"/>
      <c r="F7" s="376"/>
      <c r="G7" s="376"/>
      <c r="H7" s="377"/>
      <c r="I7" s="152" t="s">
        <v>292</v>
      </c>
      <c r="J7" s="163" t="s">
        <v>163</v>
      </c>
      <c r="K7" s="164">
        <v>6</v>
      </c>
      <c r="L7" s="165">
        <v>72</v>
      </c>
      <c r="M7" s="127"/>
      <c r="N7" s="127"/>
    </row>
    <row r="8" spans="1:14" ht="48.75" customHeight="1" thickBot="1">
      <c r="A8" s="383"/>
      <c r="B8" s="369"/>
      <c r="C8" s="378"/>
      <c r="D8" s="378"/>
      <c r="E8" s="378"/>
      <c r="F8" s="378"/>
      <c r="G8" s="378"/>
      <c r="H8" s="379"/>
      <c r="I8" s="152" t="s">
        <v>292</v>
      </c>
      <c r="J8" s="156" t="s">
        <v>164</v>
      </c>
      <c r="K8" s="166">
        <v>0</v>
      </c>
      <c r="L8" s="167">
        <v>0</v>
      </c>
      <c r="M8" s="127"/>
      <c r="N8" s="127"/>
    </row>
    <row r="9" spans="1:14" ht="38.25" thickBot="1">
      <c r="A9" s="383"/>
      <c r="B9" s="380"/>
      <c r="C9" s="381"/>
      <c r="D9" s="381"/>
      <c r="E9" s="381"/>
      <c r="F9" s="381"/>
      <c r="G9" s="381"/>
      <c r="H9" s="382"/>
      <c r="I9" s="159" t="s">
        <v>293</v>
      </c>
      <c r="J9" s="156" t="s">
        <v>164</v>
      </c>
      <c r="K9" s="160">
        <v>6</v>
      </c>
      <c r="L9" s="161">
        <v>288</v>
      </c>
      <c r="M9" s="127"/>
      <c r="N9" s="127"/>
    </row>
    <row r="10" spans="1:14" ht="19.5" thickBot="1">
      <c r="A10" s="357" t="s">
        <v>165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9"/>
      <c r="L10" s="162">
        <f>SUM(L7:L9)</f>
        <v>360</v>
      </c>
      <c r="M10" s="127"/>
      <c r="N10" s="127"/>
    </row>
    <row r="11" spans="1:14" ht="19.5" thickBot="1">
      <c r="A11" s="354" t="s">
        <v>165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6"/>
      <c r="L11" s="168">
        <f>L6+L10</f>
        <v>1404</v>
      </c>
      <c r="M11" s="128"/>
      <c r="N11" s="128"/>
    </row>
    <row r="12" spans="1:14" ht="18.75">
      <c r="A12" s="129"/>
      <c r="B12" s="353"/>
      <c r="C12" s="353"/>
      <c r="D12" s="353"/>
      <c r="E12" s="353"/>
      <c r="F12" s="353"/>
      <c r="G12" s="353"/>
      <c r="H12" s="353"/>
      <c r="I12" s="128"/>
      <c r="J12" s="128"/>
      <c r="K12" s="128"/>
      <c r="L12" s="128"/>
      <c r="M12" s="128"/>
      <c r="N12" s="128"/>
    </row>
  </sheetData>
  <sheetProtection/>
  <mergeCells count="10">
    <mergeCell ref="B12:H12"/>
    <mergeCell ref="A11:K11"/>
    <mergeCell ref="A10:K10"/>
    <mergeCell ref="A1:N1"/>
    <mergeCell ref="B2:H2"/>
    <mergeCell ref="A3:A5"/>
    <mergeCell ref="B3:H5"/>
    <mergeCell ref="A6:K6"/>
    <mergeCell ref="B7:H9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tabSelected="1" view="pageBreakPreview" zoomScale="80" zoomScaleSheetLayoutView="80" zoomScalePageLayoutView="0" workbookViewId="0" topLeftCell="A1">
      <selection activeCell="G50" sqref="G50"/>
    </sheetView>
  </sheetViews>
  <sheetFormatPr defaultColWidth="9.00390625" defaultRowHeight="12.75"/>
  <sheetData>
    <row r="1" ht="12.75">
      <c r="D1" t="s">
        <v>301</v>
      </c>
    </row>
  </sheetData>
  <sheetProtection/>
  <printOptions/>
  <pageMargins left="0.11811023622047245" right="0.11811023622047245" top="0.15748031496062992" bottom="0.35433070866141736" header="0" footer="0"/>
  <pageSetup horizontalDpi="600" verticalDpi="600" orientation="landscape" paperSize="9" r:id="rId3"/>
  <legacyDrawing r:id="rId2"/>
  <oleObjects>
    <oleObject progId="Word.Document.12" shapeId="2043774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pahomovalv</cp:lastModifiedBy>
  <cp:lastPrinted>2018-08-02T08:25:43Z</cp:lastPrinted>
  <dcterms:created xsi:type="dcterms:W3CDTF">2008-02-20T04:39:21Z</dcterms:created>
  <dcterms:modified xsi:type="dcterms:W3CDTF">2019-02-20T11:04:02Z</dcterms:modified>
  <cp:category/>
  <cp:version/>
  <cp:contentType/>
  <cp:contentStatus/>
</cp:coreProperties>
</file>